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4" i="1" l="1"/>
  <c r="L98" i="1" l="1"/>
  <c r="L95" i="1"/>
  <c r="L60" i="1"/>
  <c r="N105" i="1" l="1"/>
  <c r="P105" i="1"/>
  <c r="Q105" i="1"/>
  <c r="K105" i="1"/>
  <c r="J105" i="1"/>
  <c r="R105" i="1" s="1"/>
  <c r="G105" i="1"/>
  <c r="O105" i="1" l="1"/>
  <c r="P78" i="1"/>
  <c r="Q78" i="1"/>
  <c r="R78" i="1"/>
  <c r="K78" i="1"/>
  <c r="G78" i="1" l="1"/>
  <c r="O78" i="1" s="1"/>
  <c r="P73" i="1" l="1"/>
  <c r="Q73" i="1"/>
  <c r="R73" i="1"/>
  <c r="K73" i="1"/>
  <c r="G73" i="1"/>
  <c r="P76" i="1"/>
  <c r="Q76" i="1"/>
  <c r="R76" i="1"/>
  <c r="K76" i="1"/>
  <c r="G76" i="1"/>
  <c r="G74" i="1"/>
  <c r="G75" i="1"/>
  <c r="O73" i="1" l="1"/>
  <c r="O76" i="1"/>
  <c r="J48" i="1"/>
  <c r="N48" i="1" l="1"/>
  <c r="H99" i="1" l="1"/>
  <c r="I99" i="1"/>
  <c r="L99" i="1"/>
  <c r="M99" i="1"/>
  <c r="N110" i="1"/>
  <c r="P110" i="1"/>
  <c r="Q110" i="1"/>
  <c r="K110" i="1"/>
  <c r="J110" i="1"/>
  <c r="G110" i="1"/>
  <c r="N101" i="1"/>
  <c r="P101" i="1"/>
  <c r="Q101" i="1"/>
  <c r="K101" i="1"/>
  <c r="O101" i="1" s="1"/>
  <c r="J101" i="1"/>
  <c r="R101" i="1" s="1"/>
  <c r="G101" i="1"/>
  <c r="N57" i="1"/>
  <c r="R110" i="1" l="1"/>
  <c r="O110" i="1"/>
  <c r="J100" i="1"/>
  <c r="K100" i="1" l="1"/>
  <c r="N100" i="1"/>
  <c r="P100" i="1"/>
  <c r="Q100" i="1"/>
  <c r="G100" i="1"/>
  <c r="O100" i="1" l="1"/>
  <c r="R100" i="1"/>
  <c r="P72" i="1"/>
  <c r="Q72" i="1"/>
  <c r="R72" i="1"/>
  <c r="K72" i="1"/>
  <c r="G72" i="1" l="1"/>
  <c r="O72" i="1" s="1"/>
  <c r="P97" i="1" l="1"/>
  <c r="Q97" i="1"/>
  <c r="R97" i="1"/>
  <c r="K97" i="1"/>
  <c r="G97" i="1"/>
  <c r="O97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9" i="1"/>
  <c r="J108" i="1"/>
  <c r="J107" i="1"/>
  <c r="J106" i="1"/>
  <c r="J91" i="1"/>
  <c r="J74" i="1"/>
  <c r="J71" i="1"/>
  <c r="J58" i="1"/>
  <c r="J37" i="1"/>
  <c r="G16" i="1"/>
  <c r="L89" i="1" l="1"/>
  <c r="L81" i="1"/>
  <c r="L56" i="1"/>
  <c r="L14" i="1"/>
  <c r="N109" i="1" l="1"/>
  <c r="P108" i="1"/>
  <c r="Q108" i="1"/>
  <c r="P109" i="1"/>
  <c r="Q109" i="1"/>
  <c r="N108" i="1"/>
  <c r="R108" i="1" s="1"/>
  <c r="K108" i="1"/>
  <c r="K109" i="1"/>
  <c r="G108" i="1"/>
  <c r="G109" i="1"/>
  <c r="N107" i="1"/>
  <c r="R107" i="1" s="1"/>
  <c r="N106" i="1"/>
  <c r="R106" i="1" s="1"/>
  <c r="K107" i="1"/>
  <c r="P104" i="1"/>
  <c r="Q104" i="1"/>
  <c r="R104" i="1"/>
  <c r="P106" i="1"/>
  <c r="Q106" i="1"/>
  <c r="P107" i="1"/>
  <c r="Q107" i="1"/>
  <c r="K104" i="1"/>
  <c r="K106" i="1"/>
  <c r="G104" i="1"/>
  <c r="G106" i="1"/>
  <c r="G107" i="1"/>
  <c r="R109" i="1" l="1"/>
  <c r="O109" i="1"/>
  <c r="O108" i="1"/>
  <c r="O104" i="1"/>
  <c r="O107" i="1"/>
  <c r="O106" i="1"/>
  <c r="P91" i="1" l="1"/>
  <c r="Q91" i="1"/>
  <c r="N91" i="1"/>
  <c r="R91" i="1" s="1"/>
  <c r="G91" i="1"/>
  <c r="K91" i="1"/>
  <c r="P87" i="1"/>
  <c r="Q87" i="1"/>
  <c r="R87" i="1"/>
  <c r="K87" i="1"/>
  <c r="G87" i="1"/>
  <c r="P74" i="1"/>
  <c r="Q74" i="1"/>
  <c r="N74" i="1"/>
  <c r="R74" i="1" s="1"/>
  <c r="K74" i="1"/>
  <c r="P71" i="1"/>
  <c r="Q71" i="1"/>
  <c r="N71" i="1"/>
  <c r="R71" i="1" s="1"/>
  <c r="K71" i="1"/>
  <c r="G71" i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71" i="1" l="1"/>
  <c r="O87" i="1"/>
  <c r="O91" i="1"/>
  <c r="O74" i="1"/>
  <c r="O66" i="1"/>
  <c r="O23" i="1"/>
  <c r="O37" i="1"/>
  <c r="N103" i="1"/>
  <c r="P103" i="1"/>
  <c r="Q103" i="1"/>
  <c r="K103" i="1"/>
  <c r="G103" i="1"/>
  <c r="J103" i="1"/>
  <c r="R103" i="1" l="1"/>
  <c r="O103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102" i="1" l="1"/>
  <c r="N99" i="1" s="1"/>
  <c r="K102" i="1"/>
  <c r="K99" i="1" s="1"/>
  <c r="J102" i="1"/>
  <c r="J99" i="1" s="1"/>
  <c r="G102" i="1"/>
  <c r="G99" i="1" s="1"/>
  <c r="Q102" i="1"/>
  <c r="Q99" i="1" s="1"/>
  <c r="P102" i="1"/>
  <c r="P99" i="1" s="1"/>
  <c r="R102" i="1" l="1"/>
  <c r="R99" i="1" s="1"/>
  <c r="O102" i="1"/>
  <c r="O99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9" i="1"/>
  <c r="H89" i="1"/>
  <c r="K34" i="1" l="1"/>
  <c r="K98" i="1"/>
  <c r="J41" i="1" l="1"/>
  <c r="J28" i="1"/>
  <c r="G28" i="1"/>
  <c r="G41" i="1"/>
  <c r="P98" i="1"/>
  <c r="Q98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82" i="1" l="1"/>
  <c r="P70" i="1"/>
  <c r="Q70" i="1"/>
  <c r="R70" i="1"/>
  <c r="P75" i="1"/>
  <c r="Q75" i="1"/>
  <c r="R75" i="1"/>
  <c r="P77" i="1"/>
  <c r="Q77" i="1"/>
  <c r="R77" i="1"/>
  <c r="K70" i="1"/>
  <c r="K75" i="1"/>
  <c r="K77" i="1"/>
  <c r="G77" i="1"/>
  <c r="G70" i="1"/>
  <c r="P57" i="1"/>
  <c r="Q57" i="1"/>
  <c r="P58" i="1"/>
  <c r="Q58" i="1"/>
  <c r="R58" i="1"/>
  <c r="K57" i="1"/>
  <c r="K58" i="1"/>
  <c r="G58" i="1"/>
  <c r="O70" i="1" l="1"/>
  <c r="O77" i="1"/>
  <c r="O75" i="1"/>
  <c r="O58" i="1"/>
  <c r="N92" i="1" l="1"/>
  <c r="P92" i="1"/>
  <c r="Q92" i="1"/>
  <c r="K92" i="1"/>
  <c r="N98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9" i="1"/>
  <c r="J98" i="1"/>
  <c r="R98" i="1" s="1"/>
  <c r="G98" i="1"/>
  <c r="O98" i="1" s="1"/>
  <c r="J92" i="1"/>
  <c r="R92" i="1" s="1"/>
  <c r="G92" i="1"/>
  <c r="O92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80" i="1"/>
  <c r="G80" i="1"/>
  <c r="P80" i="1"/>
  <c r="Q80" i="1"/>
  <c r="H56" i="1"/>
  <c r="I56" i="1"/>
  <c r="M56" i="1"/>
  <c r="R80" i="1"/>
  <c r="N85" i="1"/>
  <c r="P85" i="1"/>
  <c r="Q85" i="1"/>
  <c r="J85" i="1"/>
  <c r="K85" i="1"/>
  <c r="G85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90" i="1"/>
  <c r="J83" i="1"/>
  <c r="J84" i="1"/>
  <c r="J86" i="1"/>
  <c r="J88" i="1"/>
  <c r="J82" i="1"/>
  <c r="N82" i="1"/>
  <c r="N83" i="1"/>
  <c r="N84" i="1"/>
  <c r="N86" i="1"/>
  <c r="N88" i="1"/>
  <c r="N79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82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9" i="1"/>
  <c r="Q79" i="1"/>
  <c r="Q81" i="1"/>
  <c r="R81" i="1"/>
  <c r="P82" i="1"/>
  <c r="Q82" i="1"/>
  <c r="P83" i="1"/>
  <c r="Q83" i="1"/>
  <c r="P84" i="1"/>
  <c r="Q84" i="1"/>
  <c r="P86" i="1"/>
  <c r="Q86" i="1"/>
  <c r="P88" i="1"/>
  <c r="Q88" i="1"/>
  <c r="P90" i="1"/>
  <c r="Q90" i="1"/>
  <c r="P93" i="1"/>
  <c r="Q93" i="1"/>
  <c r="P94" i="1"/>
  <c r="Q94" i="1"/>
  <c r="P95" i="1"/>
  <c r="Q95" i="1"/>
  <c r="P96" i="1"/>
  <c r="Q96" i="1"/>
  <c r="N96" i="1"/>
  <c r="K96" i="1"/>
  <c r="N95" i="1"/>
  <c r="K95" i="1"/>
  <c r="N94" i="1"/>
  <c r="K94" i="1"/>
  <c r="N93" i="1"/>
  <c r="K93" i="1"/>
  <c r="N90" i="1"/>
  <c r="K90" i="1"/>
  <c r="K88" i="1"/>
  <c r="K86" i="1"/>
  <c r="K84" i="1"/>
  <c r="K83" i="1"/>
  <c r="K79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4" i="1"/>
  <c r="G94" i="1"/>
  <c r="G90" i="1"/>
  <c r="J60" i="1"/>
  <c r="J36" i="1"/>
  <c r="G36" i="1"/>
  <c r="J30" i="1"/>
  <c r="G30" i="1"/>
  <c r="G15" i="1"/>
  <c r="J15" i="1"/>
  <c r="G43" i="1"/>
  <c r="J79" i="1"/>
  <c r="G79" i="1"/>
  <c r="J93" i="1"/>
  <c r="J95" i="1"/>
  <c r="J96" i="1"/>
  <c r="G93" i="1"/>
  <c r="G95" i="1"/>
  <c r="G96" i="1"/>
  <c r="G83" i="1"/>
  <c r="G84" i="1"/>
  <c r="G86" i="1"/>
  <c r="G88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81" i="1"/>
  <c r="M14" i="1"/>
  <c r="K26" i="1"/>
  <c r="N26" i="1"/>
  <c r="K56" i="1" l="1"/>
  <c r="G56" i="1"/>
  <c r="R16" i="1"/>
  <c r="I111" i="1"/>
  <c r="L111" i="1"/>
  <c r="H111" i="1"/>
  <c r="M111" i="1"/>
  <c r="K81" i="1"/>
  <c r="G81" i="1"/>
  <c r="G89" i="1"/>
  <c r="N89" i="1"/>
  <c r="K89" i="1"/>
  <c r="G14" i="1"/>
  <c r="R26" i="1"/>
  <c r="J89" i="1"/>
  <c r="O60" i="1"/>
  <c r="O29" i="1"/>
  <c r="R21" i="1"/>
  <c r="O50" i="1"/>
  <c r="R96" i="1"/>
  <c r="O79" i="1"/>
  <c r="R36" i="1"/>
  <c r="R95" i="1"/>
  <c r="R53" i="1"/>
  <c r="R38" i="1"/>
  <c r="R27" i="1"/>
  <c r="O95" i="1"/>
  <c r="R79" i="1"/>
  <c r="R94" i="1"/>
  <c r="R15" i="1"/>
  <c r="O86" i="1"/>
  <c r="R88" i="1"/>
  <c r="R83" i="1"/>
  <c r="R82" i="1"/>
  <c r="O84" i="1"/>
  <c r="O33" i="1"/>
  <c r="R93" i="1"/>
  <c r="R29" i="1"/>
  <c r="O88" i="1"/>
  <c r="O83" i="1"/>
  <c r="O49" i="1"/>
  <c r="R86" i="1"/>
  <c r="R40" i="1"/>
  <c r="O46" i="1"/>
  <c r="P81" i="1"/>
  <c r="O52" i="1"/>
  <c r="O24" i="1"/>
  <c r="O21" i="1"/>
  <c r="O80" i="1"/>
  <c r="R24" i="1"/>
  <c r="R60" i="1"/>
  <c r="Q89" i="1"/>
  <c r="O32" i="1"/>
  <c r="O40" i="1"/>
  <c r="R52" i="1"/>
  <c r="R33" i="1"/>
  <c r="O36" i="1"/>
  <c r="O90" i="1"/>
  <c r="Q56" i="1"/>
  <c r="R90" i="1"/>
  <c r="R43" i="1"/>
  <c r="R32" i="1"/>
  <c r="O39" i="1"/>
  <c r="O85" i="1"/>
  <c r="O82" i="1"/>
  <c r="O30" i="1"/>
  <c r="R18" i="1"/>
  <c r="O94" i="1"/>
  <c r="R84" i="1"/>
  <c r="O53" i="1"/>
  <c r="P56" i="1"/>
  <c r="O31" i="1"/>
  <c r="J56" i="1"/>
  <c r="O38" i="1"/>
  <c r="R85" i="1"/>
  <c r="P89" i="1"/>
  <c r="O96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3" i="1"/>
  <c r="N111" i="1" l="1"/>
  <c r="J111" i="1"/>
  <c r="K111" i="1"/>
  <c r="G111" i="1"/>
  <c r="R89" i="1"/>
  <c r="O56" i="1"/>
  <c r="R56" i="1"/>
  <c r="O81" i="1"/>
  <c r="O89" i="1"/>
  <c r="O14" i="1"/>
  <c r="R14" i="1"/>
  <c r="R111" i="1" l="1"/>
  <c r="O111" i="1"/>
  <c r="P111" i="1"/>
  <c r="Q111" i="1"/>
</calcChain>
</file>

<file path=xl/sharedStrings.xml><?xml version="1.0" encoding="utf-8"?>
<sst xmlns="http://schemas.openxmlformats.org/spreadsheetml/2006/main" count="557" uniqueCount="299">
  <si>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</si>
  <si>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</si>
  <si>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</si>
  <si>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</si>
  <si>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</si>
  <si>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</si>
  <si>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</si>
  <si>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</si>
  <si>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</si>
  <si>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</si>
  <si>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</si>
  <si>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</si>
  <si>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</si>
  <si>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</si>
  <si>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</si>
  <si>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</si>
  <si>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</si>
  <si>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</si>
  <si>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</si>
  <si>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</si>
  <si>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</si>
  <si>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</si>
  <si>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</si>
  <si>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</si>
  <si>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</si>
  <si>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</si>
  <si>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</si>
  <si>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</si>
  <si>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</si>
  <si>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</si>
  <si>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</si>
  <si>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</si>
  <si>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</si>
  <si>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</si>
  <si>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</si>
  <si>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</si>
  <si>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</si>
  <si>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</si>
  <si>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</si>
  <si>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</si>
  <si>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</si>
  <si>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</si>
  <si>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</si>
  <si>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</si>
  <si>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</si>
  <si>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</si>
  <si>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</si>
  <si>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</si>
  <si>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</si>
  <si>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</si>
  <si>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</si>
  <si>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</si>
  <si>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</si>
  <si>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</si>
  <si>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</si>
  <si>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</si>
  <si>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</si>
  <si>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</si>
  <si>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</si>
  <si>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</si>
  <si>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</si>
  <si>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</si>
  <si>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</si>
  <si>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</si>
  <si>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</si>
  <si>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</si>
  <si>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</si>
  <si>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</si>
  <si>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</si>
  <si>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</si>
  <si>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</si>
  <si>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</si>
  <si>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</si>
  <si>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</si>
  <si>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</si>
  <si>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</si>
  <si>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</si>
  <si>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</si>
  <si>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</si>
  <si>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</si>
  <si>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</si>
  <si>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</si>
  <si>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</si>
  <si>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</si>
  <si>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</si>
  <si>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</si>
  <si>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</si>
  <si>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</si>
  <si>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</si>
  <si>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</si>
  <si>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</si>
  <si>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</si>
  <si>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</si>
  <si>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</si>
  <si>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</si>
  <si>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</si>
  <si>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</si>
  <si>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</si>
  <si>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</si>
  <si>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</si>
  <si>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</si>
  <si>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</si>
  <si>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</si>
  <si>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</si>
  <si>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</si>
  <si>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</si>
  <si>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</si>
  <si>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</si>
  <si>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</si>
  <si>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</si>
  <si>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</si>
  <si>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</si>
  <si>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</si>
  <si>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</si>
  <si>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</si>
  <si>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</si>
  <si>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</si>
  <si>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</si>
  <si>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</si>
  <si>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</si>
  <si>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</si>
  <si>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</si>
  <si>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</si>
  <si>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</si>
  <si>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</si>
  <si>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</si>
  <si>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</si>
  <si>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</si>
  <si>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</si>
  <si>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</si>
  <si>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</si>
  <si>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</si>
  <si>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</si>
  <si>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</si>
  <si>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</si>
  <si>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</si>
  <si>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</si>
  <si>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</si>
  <si>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</si>
  <si>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</si>
  <si>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</si>
  <si>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</si>
  <si>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</si>
  <si>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</si>
  <si>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</si>
  <si>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</si>
  <si>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</si>
  <si>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</si>
  <si>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</si>
  <si>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</si>
  <si>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</si>
  <si>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</si>
  <si>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</si>
  <si>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</si>
  <si>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</si>
  <si>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</si>
  <si>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</si>
  <si>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</si>
  <si>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</si>
  <si>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</si>
  <si>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</si>
  <si>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</si>
  <si>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</si>
  <si>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</si>
  <si>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</si>
  <si>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</si>
  <si>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</si>
  <si>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</si>
  <si>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</si>
  <si>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</si>
  <si>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</si>
  <si>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</si>
  <si>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</si>
  <si>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</si>
  <si>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</si>
  <si>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</si>
  <si>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</si>
  <si>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</si>
  <si>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</si>
  <si>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</si>
  <si>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</si>
  <si>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</si>
  <si>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</si>
  <si>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</si>
  <si>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</si>
  <si>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</si>
  <si>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</si>
  <si>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</si>
  <si>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</si>
  <si>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</si>
  <si>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</si>
  <si>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</si>
  <si>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</si>
  <si>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</si>
  <si>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</si>
  <si>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</si>
  <si>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</si>
  <si>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</si>
  <si>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</si>
  <si>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</si>
  <si>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</si>
  <si>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</si>
  <si>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</si>
  <si>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</si>
  <si>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</si>
  <si>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</si>
  <si>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</si>
  <si>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</si>
  <si>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</si>
  <si>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</si>
  <si>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</si>
  <si>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</si>
  <si>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</si>
  <si>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</si>
  <si>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</si>
  <si>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</si>
  <si>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</si>
  <si>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</si>
  <si>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</si>
  <si>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</si>
  <si>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</si>
  <si>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</si>
  <si>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</si>
  <si>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</si>
  <si>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</si>
  <si>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</si>
  <si>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</si>
  <si>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</si>
  <si>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</si>
  <si>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</si>
  <si>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</si>
  <si>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</si>
  <si>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</si>
  <si>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</si>
  <si>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</si>
  <si>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</si>
  <si>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</si>
  <si>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</si>
  <si>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</si>
  <si>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</si>
  <si>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</si>
  <si>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</si>
  <si>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</si>
  <si>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</si>
  <si>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</si>
  <si>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</si>
  <si>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</si>
  <si>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</si>
  <si>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</si>
  <si>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</si>
  <si>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</si>
  <si>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</si>
  <si>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</si>
  <si>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</si>
  <si>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</si>
  <si>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</si>
  <si>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</si>
  <si>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</si>
  <si>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</si>
  <si>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</si>
  <si>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</si>
  <si>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</si>
  <si>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</si>
  <si>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</si>
  <si>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</si>
  <si>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</si>
  <si>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</si>
  <si>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</si>
  <si>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</si>
  <si>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</si>
  <si>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</si>
  <si>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</si>
  <si>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</si>
  <si>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</si>
  <si>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</si>
  <si>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</si>
  <si>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</si>
  <si>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</si>
  <si>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</si>
  <si>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</si>
  <si>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</si>
  <si>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</si>
  <si>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</si>
  <si>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</si>
  <si>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</si>
  <si>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</si>
  <si>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</si>
  <si>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</si>
  <si>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</si>
  <si>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</si>
  <si>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</si>
  <si>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</si>
  <si>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</si>
  <si>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</si>
  <si>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</si>
  <si>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</si>
  <si>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</si>
  <si>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до рішення 23 сесії 8 скликання (п'яте пленарне засідання)</t>
  </si>
  <si>
    <t>Тростянецької міської ради № 772 від 20 листопада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</si>
</sst>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abSelected="1" topLeftCell="C1" zoomScale="85" zoomScaleNormal="85" zoomScaleSheetLayoutView="100" workbookViewId="0">
      <selection activeCell="A5" sqref="A5:R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78"/>
      <c r="J1" s="178"/>
      <c r="M1" s="178"/>
      <c r="N1" s="178"/>
      <c r="O1" s="144"/>
      <c r="P1" s="144"/>
      <c r="Q1" s="182" t="s">
        <v>98</v>
      </c>
      <c r="R1" s="182"/>
    </row>
    <row r="2" spans="1:18" x14ac:dyDescent="0.2">
      <c r="F2" s="143"/>
      <c r="G2" s="178"/>
      <c r="H2" s="178"/>
      <c r="I2" s="178"/>
      <c r="J2" s="178"/>
      <c r="K2" s="178"/>
      <c r="L2" s="178"/>
      <c r="M2" s="178"/>
      <c r="N2" s="178"/>
      <c r="O2" s="182" t="s">
        <v>297</v>
      </c>
      <c r="P2" s="182"/>
      <c r="Q2" s="182"/>
      <c r="R2" s="182"/>
    </row>
    <row r="3" spans="1:18" x14ac:dyDescent="0.2">
      <c r="F3" s="143"/>
      <c r="I3" s="178"/>
      <c r="J3" s="178"/>
      <c r="M3" s="178"/>
      <c r="N3" s="178"/>
      <c r="O3" s="182" t="s">
        <v>298</v>
      </c>
      <c r="P3" s="182"/>
      <c r="Q3" s="182"/>
      <c r="R3" s="182"/>
    </row>
    <row r="5" spans="1:18" ht="32.25" customHeight="1" x14ac:dyDescent="0.3">
      <c r="A5" s="183" t="s">
        <v>166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</row>
    <row r="7" spans="1:18" x14ac:dyDescent="0.2">
      <c r="A7" s="186" t="s">
        <v>134</v>
      </c>
      <c r="B7" s="186"/>
      <c r="C7" s="186"/>
    </row>
    <row r="8" spans="1:18" ht="13.5" thickBot="1" x14ac:dyDescent="0.25">
      <c r="A8" s="163" t="s">
        <v>0</v>
      </c>
      <c r="B8" s="163"/>
      <c r="C8" s="163"/>
      <c r="J8" s="9"/>
      <c r="N8" s="161"/>
      <c r="R8" s="10" t="s">
        <v>99</v>
      </c>
    </row>
    <row r="9" spans="1:18" x14ac:dyDescent="0.2">
      <c r="A9" s="184" t="s">
        <v>1</v>
      </c>
      <c r="B9" s="169" t="s">
        <v>2</v>
      </c>
      <c r="C9" s="169" t="s">
        <v>3</v>
      </c>
      <c r="D9" s="169" t="s">
        <v>4</v>
      </c>
      <c r="E9" s="171" t="s">
        <v>5</v>
      </c>
      <c r="F9" s="173" t="s">
        <v>6</v>
      </c>
      <c r="G9" s="175" t="s">
        <v>111</v>
      </c>
      <c r="H9" s="176"/>
      <c r="I9" s="176"/>
      <c r="J9" s="177"/>
      <c r="K9" s="175" t="s">
        <v>112</v>
      </c>
      <c r="L9" s="176"/>
      <c r="M9" s="176"/>
      <c r="N9" s="177"/>
      <c r="O9" s="179" t="s">
        <v>113</v>
      </c>
      <c r="P9" s="180"/>
      <c r="Q9" s="180"/>
      <c r="R9" s="181"/>
    </row>
    <row r="10" spans="1:18" ht="13.9" customHeight="1" x14ac:dyDescent="0.2">
      <c r="A10" s="185"/>
      <c r="B10" s="170"/>
      <c r="C10" s="170"/>
      <c r="D10" s="170"/>
      <c r="E10" s="172"/>
      <c r="F10" s="174"/>
      <c r="G10" s="164" t="s">
        <v>7</v>
      </c>
      <c r="H10" s="166" t="s">
        <v>8</v>
      </c>
      <c r="I10" s="166" t="s">
        <v>9</v>
      </c>
      <c r="J10" s="168"/>
      <c r="K10" s="164" t="s">
        <v>7</v>
      </c>
      <c r="L10" s="166" t="s">
        <v>8</v>
      </c>
      <c r="M10" s="166" t="s">
        <v>9</v>
      </c>
      <c r="N10" s="168"/>
      <c r="O10" s="164" t="s">
        <v>7</v>
      </c>
      <c r="P10" s="166" t="s">
        <v>8</v>
      </c>
      <c r="Q10" s="166" t="s">
        <v>9</v>
      </c>
      <c r="R10" s="168"/>
    </row>
    <row r="11" spans="1:18" ht="13.9" customHeight="1" x14ac:dyDescent="0.2">
      <c r="A11" s="185"/>
      <c r="B11" s="170"/>
      <c r="C11" s="170"/>
      <c r="D11" s="170"/>
      <c r="E11" s="172"/>
      <c r="F11" s="174"/>
      <c r="G11" s="164"/>
      <c r="H11" s="166"/>
      <c r="I11" s="166"/>
      <c r="J11" s="168"/>
      <c r="K11" s="164"/>
      <c r="L11" s="166"/>
      <c r="M11" s="166"/>
      <c r="N11" s="168"/>
      <c r="O11" s="164"/>
      <c r="P11" s="166"/>
      <c r="Q11" s="166"/>
      <c r="R11" s="168"/>
    </row>
    <row r="12" spans="1:18" ht="67.5" customHeight="1" thickBot="1" x14ac:dyDescent="0.25">
      <c r="A12" s="185"/>
      <c r="B12" s="170"/>
      <c r="C12" s="170"/>
      <c r="D12" s="170"/>
      <c r="E12" s="172"/>
      <c r="F12" s="174"/>
      <c r="G12" s="165"/>
      <c r="H12" s="167"/>
      <c r="I12" s="120" t="s">
        <v>10</v>
      </c>
      <c r="J12" s="11" t="s">
        <v>11</v>
      </c>
      <c r="K12" s="165"/>
      <c r="L12" s="167"/>
      <c r="M12" s="160" t="s">
        <v>10</v>
      </c>
      <c r="N12" s="11" t="s">
        <v>11</v>
      </c>
      <c r="O12" s="165"/>
      <c r="P12" s="167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92676609.829999998</v>
      </c>
      <c r="H14" s="86">
        <f t="shared" si="0"/>
        <v>78096949</v>
      </c>
      <c r="I14" s="86">
        <f t="shared" si="0"/>
        <v>14579660.83</v>
      </c>
      <c r="J14" s="86">
        <f t="shared" si="0"/>
        <v>13012756</v>
      </c>
      <c r="K14" s="86">
        <f t="shared" si="0"/>
        <v>-287521</v>
      </c>
      <c r="L14" s="86">
        <f>SUM(L15:L55)</f>
        <v>513099</v>
      </c>
      <c r="M14" s="87">
        <f t="shared" si="0"/>
        <v>-800620</v>
      </c>
      <c r="N14" s="86">
        <f t="shared" si="0"/>
        <v>-800620</v>
      </c>
      <c r="O14" s="86">
        <f>G14+K14</f>
        <v>92389088.829999998</v>
      </c>
      <c r="P14" s="86">
        <f>H14+L14</f>
        <v>78610048</v>
      </c>
      <c r="Q14" s="86">
        <f>I14+M14</f>
        <v>13779040.83</v>
      </c>
      <c r="R14" s="88">
        <f>J14+N14</f>
        <v>12212136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355424</v>
      </c>
      <c r="H15" s="82"/>
      <c r="I15" s="82">
        <v>355424</v>
      </c>
      <c r="J15" s="82">
        <f>I15</f>
        <v>355424</v>
      </c>
      <c r="K15" s="81">
        <f>L15+M15</f>
        <v>0</v>
      </c>
      <c r="L15" s="82"/>
      <c r="M15" s="82"/>
      <c r="N15" s="82">
        <f>M15</f>
        <v>0</v>
      </c>
      <c r="O15" s="81">
        <f t="shared" ref="O15:O96" si="1">G15+K15</f>
        <v>355424</v>
      </c>
      <c r="P15" s="81">
        <f t="shared" ref="P15:P96" si="2">H15+L15</f>
        <v>0</v>
      </c>
      <c r="Q15" s="81">
        <f t="shared" ref="Q15:Q96" si="3">I15+M15</f>
        <v>355424</v>
      </c>
      <c r="R15" s="83">
        <f t="shared" ref="R15:R96" si="4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1045305</v>
      </c>
      <c r="H16" s="16">
        <v>1045305</v>
      </c>
      <c r="I16" s="16"/>
      <c r="J16" s="16">
        <f>I16</f>
        <v>0</v>
      </c>
      <c r="K16" s="49">
        <f>L16+M16</f>
        <v>-381180</v>
      </c>
      <c r="L16" s="20">
        <v>-381180</v>
      </c>
      <c r="M16" s="19"/>
      <c r="N16" s="16">
        <f>M16</f>
        <v>0</v>
      </c>
      <c r="O16" s="49">
        <f t="shared" ref="O16:R18" si="5">G16+K16</f>
        <v>664125</v>
      </c>
      <c r="P16" s="49">
        <f t="shared" si="5"/>
        <v>664125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7005</v>
      </c>
      <c r="H17" s="16">
        <v>7005</v>
      </c>
      <c r="I17" s="16"/>
      <c r="J17" s="16">
        <f>I17</f>
        <v>0</v>
      </c>
      <c r="K17" s="49">
        <f>L17+M17</f>
        <v>0</v>
      </c>
      <c r="L17" s="20"/>
      <c r="M17" s="19"/>
      <c r="N17" s="16">
        <f>M17</f>
        <v>0</v>
      </c>
      <c r="O17" s="49">
        <f t="shared" ref="O17" si="6">G17+K17</f>
        <v>7005</v>
      </c>
      <c r="P17" s="49">
        <f t="shared" ref="P17" si="7">H17+L17</f>
        <v>7005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521595</v>
      </c>
      <c r="H18" s="16">
        <v>479095</v>
      </c>
      <c r="I18" s="16">
        <v>42500</v>
      </c>
      <c r="J18" s="16">
        <f>I18</f>
        <v>42500</v>
      </c>
      <c r="K18" s="49">
        <f>L18+M18</f>
        <v>234000</v>
      </c>
      <c r="L18" s="19">
        <v>234000</v>
      </c>
      <c r="M18" s="19"/>
      <c r="N18" s="16">
        <f>M18</f>
        <v>0</v>
      </c>
      <c r="O18" s="49">
        <f t="shared" si="5"/>
        <v>755595</v>
      </c>
      <c r="P18" s="49">
        <f t="shared" si="5"/>
        <v>713095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50000</v>
      </c>
      <c r="L19" s="19">
        <v>50000</v>
      </c>
      <c r="M19" s="19"/>
      <c r="N19" s="16">
        <f>M19</f>
        <v>0</v>
      </c>
      <c r="O19" s="49">
        <f t="shared" ref="O19" si="10">G19+K19</f>
        <v>97000</v>
      </c>
      <c r="P19" s="49">
        <f t="shared" ref="P19" si="11">H19+L19</f>
        <v>97000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9314800</v>
      </c>
      <c r="H20" s="16">
        <v>7454200</v>
      </c>
      <c r="I20" s="16">
        <v>1860600</v>
      </c>
      <c r="J20" s="16">
        <f t="shared" ref="J20:J52" si="15">I20</f>
        <v>1860600</v>
      </c>
      <c r="K20" s="49">
        <f t="shared" ref="K20:K55" si="16">L20+M20</f>
        <v>0</v>
      </c>
      <c r="L20" s="19">
        <v>-99380</v>
      </c>
      <c r="M20" s="19">
        <v>99380</v>
      </c>
      <c r="N20" s="16">
        <f t="shared" ref="N20:N55" si="17">M20</f>
        <v>99380</v>
      </c>
      <c r="O20" s="49">
        <f t="shared" si="1"/>
        <v>9314800</v>
      </c>
      <c r="P20" s="49">
        <f t="shared" si="2"/>
        <v>7354820</v>
      </c>
      <c r="Q20" s="49">
        <f t="shared" si="3"/>
        <v>1959980</v>
      </c>
      <c r="R20" s="71">
        <f t="shared" si="4"/>
        <v>1959980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6585294</v>
      </c>
      <c r="H21" s="16">
        <v>6056104</v>
      </c>
      <c r="I21" s="16">
        <v>529190</v>
      </c>
      <c r="J21" s="16">
        <f t="shared" si="15"/>
        <v>529190</v>
      </c>
      <c r="K21" s="49">
        <f t="shared" si="16"/>
        <v>0</v>
      </c>
      <c r="L21" s="19"/>
      <c r="M21" s="19"/>
      <c r="N21" s="16">
        <f t="shared" si="17"/>
        <v>0</v>
      </c>
      <c r="O21" s="49">
        <f t="shared" si="1"/>
        <v>6585294</v>
      </c>
      <c r="P21" s="49">
        <f t="shared" si="2"/>
        <v>6056104</v>
      </c>
      <c r="Q21" s="49">
        <f t="shared" si="3"/>
        <v>529190</v>
      </c>
      <c r="R21" s="71">
        <f t="shared" si="4"/>
        <v>529190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50000</v>
      </c>
      <c r="H23" s="16">
        <v>50000</v>
      </c>
      <c r="I23" s="16"/>
      <c r="J23" s="16"/>
      <c r="K23" s="49">
        <f t="shared" si="16"/>
        <v>0</v>
      </c>
      <c r="L23" s="19"/>
      <c r="M23" s="19"/>
      <c r="N23" s="16"/>
      <c r="O23" s="49">
        <f t="shared" si="18"/>
        <v>50000</v>
      </c>
      <c r="P23" s="49">
        <f t="shared" si="19"/>
        <v>50000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1630000</v>
      </c>
      <c r="H24" s="16">
        <v>1630000</v>
      </c>
      <c r="I24" s="16"/>
      <c r="J24" s="16">
        <f t="shared" si="15"/>
        <v>0</v>
      </c>
      <c r="K24" s="49">
        <f t="shared" si="16"/>
        <v>0</v>
      </c>
      <c r="L24" s="19"/>
      <c r="M24" s="19"/>
      <c r="N24" s="16">
        <f t="shared" si="17"/>
        <v>0</v>
      </c>
      <c r="O24" s="49">
        <f t="shared" si="1"/>
        <v>1630000</v>
      </c>
      <c r="P24" s="49">
        <f t="shared" si="2"/>
        <v>1630000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233961</v>
      </c>
      <c r="H25" s="20">
        <v>233961</v>
      </c>
      <c r="I25" s="20"/>
      <c r="J25" s="20"/>
      <c r="K25" s="63">
        <f t="shared" si="16"/>
        <v>-200000</v>
      </c>
      <c r="L25" s="19">
        <v>-200000</v>
      </c>
      <c r="M25" s="19"/>
      <c r="N25" s="20"/>
      <c r="O25" s="63">
        <f t="shared" ref="O25" si="22">G25+K25</f>
        <v>33961</v>
      </c>
      <c r="P25" s="63">
        <f t="shared" ref="P25" si="23">H25+L25</f>
        <v>33961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2860999</v>
      </c>
      <c r="H26" s="20">
        <v>2860999</v>
      </c>
      <c r="I26" s="20"/>
      <c r="J26" s="20">
        <f>I26</f>
        <v>0</v>
      </c>
      <c r="K26" s="63">
        <f t="shared" si="16"/>
        <v>0</v>
      </c>
      <c r="L26" s="19"/>
      <c r="M26" s="19"/>
      <c r="N26" s="20">
        <f>M26</f>
        <v>0</v>
      </c>
      <c r="O26" s="63">
        <f t="shared" ref="O26:R26" si="26">G26+K26</f>
        <v>2860999</v>
      </c>
      <c r="P26" s="63">
        <f t="shared" si="26"/>
        <v>2860999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12854545</v>
      </c>
      <c r="H27" s="16">
        <v>12854545</v>
      </c>
      <c r="I27" s="16"/>
      <c r="J27" s="16">
        <f t="shared" si="15"/>
        <v>0</v>
      </c>
      <c r="K27" s="49">
        <f t="shared" si="16"/>
        <v>420001</v>
      </c>
      <c r="L27" s="19">
        <v>420001</v>
      </c>
      <c r="M27" s="19"/>
      <c r="N27" s="16">
        <f t="shared" si="17"/>
        <v>0</v>
      </c>
      <c r="O27" s="49">
        <f t="shared" si="1"/>
        <v>13274546</v>
      </c>
      <c r="P27" s="49">
        <f t="shared" si="2"/>
        <v>13274546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2274272</v>
      </c>
      <c r="H28" s="16">
        <v>2274272</v>
      </c>
      <c r="I28" s="16"/>
      <c r="J28" s="16">
        <f t="shared" si="15"/>
        <v>0</v>
      </c>
      <c r="K28" s="49">
        <f t="shared" si="16"/>
        <v>0</v>
      </c>
      <c r="L28" s="19"/>
      <c r="M28" s="19"/>
      <c r="N28" s="16">
        <f t="shared" ref="N28" si="27">M28</f>
        <v>0</v>
      </c>
      <c r="O28" s="49">
        <f t="shared" ref="O28" si="28">G28+K28</f>
        <v>2274272</v>
      </c>
      <c r="P28" s="49">
        <f t="shared" ref="P28" si="29">H28+L28</f>
        <v>2274272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28282605</v>
      </c>
      <c r="H29" s="20">
        <v>26024585</v>
      </c>
      <c r="I29" s="16">
        <v>2258020</v>
      </c>
      <c r="J29" s="16">
        <f t="shared" si="15"/>
        <v>2258020</v>
      </c>
      <c r="K29" s="63">
        <f t="shared" si="16"/>
        <v>35000</v>
      </c>
      <c r="L29" s="20">
        <v>935000</v>
      </c>
      <c r="M29" s="19">
        <v>-900000</v>
      </c>
      <c r="N29" s="16">
        <f t="shared" si="17"/>
        <v>-900000</v>
      </c>
      <c r="O29" s="63">
        <f t="shared" si="1"/>
        <v>28317605</v>
      </c>
      <c r="P29" s="63">
        <f t="shared" si="2"/>
        <v>26959585</v>
      </c>
      <c r="Q29" s="49">
        <f t="shared" si="3"/>
        <v>1358020</v>
      </c>
      <c r="R29" s="71">
        <f t="shared" si="4"/>
        <v>1358020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210000</v>
      </c>
      <c r="H33" s="16">
        <v>210000</v>
      </c>
      <c r="I33" s="16"/>
      <c r="J33" s="16">
        <f t="shared" si="15"/>
        <v>0</v>
      </c>
      <c r="K33" s="49">
        <f t="shared" si="16"/>
        <v>0</v>
      </c>
      <c r="L33" s="19"/>
      <c r="M33" s="19"/>
      <c r="N33" s="16">
        <f t="shared" si="17"/>
        <v>0</v>
      </c>
      <c r="O33" s="49">
        <f t="shared" si="1"/>
        <v>210000</v>
      </c>
      <c r="P33" s="49">
        <f t="shared" si="2"/>
        <v>210000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723500</v>
      </c>
      <c r="H35" s="16">
        <v>723500</v>
      </c>
      <c r="I35" s="16"/>
      <c r="J35" s="16">
        <f t="shared" ref="J35" si="37">I35</f>
        <v>0</v>
      </c>
      <c r="K35" s="49">
        <f t="shared" ref="K35" si="38">L35+M35</f>
        <v>-135650</v>
      </c>
      <c r="L35" s="19">
        <v>-135650</v>
      </c>
      <c r="M35" s="19"/>
      <c r="N35" s="16">
        <f t="shared" si="17"/>
        <v>0</v>
      </c>
      <c r="O35" s="49">
        <f t="shared" si="33"/>
        <v>587850</v>
      </c>
      <c r="P35" s="49">
        <f t="shared" ref="P35" si="39">H35+L35</f>
        <v>587850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5045237</v>
      </c>
      <c r="H38" s="16">
        <v>5045237</v>
      </c>
      <c r="I38" s="16">
        <v>0</v>
      </c>
      <c r="J38" s="16">
        <f t="shared" si="15"/>
        <v>0</v>
      </c>
      <c r="K38" s="49">
        <f t="shared" si="16"/>
        <v>-196692</v>
      </c>
      <c r="L38" s="16">
        <v>-196692</v>
      </c>
      <c r="M38" s="16"/>
      <c r="N38" s="16">
        <f t="shared" si="17"/>
        <v>0</v>
      </c>
      <c r="O38" s="49">
        <f t="shared" si="1"/>
        <v>4848545</v>
      </c>
      <c r="P38" s="49">
        <f t="shared" si="2"/>
        <v>4848545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1183028.83</v>
      </c>
      <c r="H39" s="16">
        <v>23000</v>
      </c>
      <c r="I39" s="16">
        <v>1160028.83</v>
      </c>
      <c r="J39" s="16">
        <v>94930</v>
      </c>
      <c r="K39" s="49">
        <f t="shared" si="16"/>
        <v>-23000</v>
      </c>
      <c r="L39" s="16">
        <v>-23000</v>
      </c>
      <c r="M39" s="16"/>
      <c r="N39" s="16"/>
      <c r="O39" s="49">
        <f t="shared" si="1"/>
        <v>1160028.83</v>
      </c>
      <c r="P39" s="49">
        <f t="shared" si="2"/>
        <v>0</v>
      </c>
      <c r="Q39" s="49">
        <f t="shared" si="3"/>
        <v>1160028.83</v>
      </c>
      <c r="R39" s="71">
        <f t="shared" si="4"/>
        <v>94930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3949792</v>
      </c>
      <c r="H40" s="16"/>
      <c r="I40" s="16">
        <v>3949792</v>
      </c>
      <c r="J40" s="16">
        <f t="shared" si="15"/>
        <v>3949792</v>
      </c>
      <c r="K40" s="49">
        <f t="shared" si="16"/>
        <v>0</v>
      </c>
      <c r="L40" s="16"/>
      <c r="M40" s="16"/>
      <c r="N40" s="16">
        <f t="shared" si="17"/>
        <v>0</v>
      </c>
      <c r="O40" s="49">
        <f t="shared" si="1"/>
        <v>3949792</v>
      </c>
      <c r="P40" s="49">
        <f t="shared" si="2"/>
        <v>0</v>
      </c>
      <c r="Q40" s="49">
        <f t="shared" si="3"/>
        <v>3949792</v>
      </c>
      <c r="R40" s="71">
        <f t="shared" si="4"/>
        <v>3949792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499000</v>
      </c>
      <c r="H41" s="16"/>
      <c r="I41" s="16">
        <v>499000</v>
      </c>
      <c r="J41" s="16">
        <f>I41</f>
        <v>499000</v>
      </c>
      <c r="K41" s="49">
        <f>L41+M41</f>
        <v>0</v>
      </c>
      <c r="L41" s="16"/>
      <c r="M41" s="16"/>
      <c r="N41" s="16">
        <f t="shared" si="17"/>
        <v>0</v>
      </c>
      <c r="O41" s="49">
        <f>G41+K41</f>
        <v>499000</v>
      </c>
      <c r="P41" s="49">
        <f t="shared" ref="P41" si="46">H41+L41</f>
        <v>0</v>
      </c>
      <c r="Q41" s="49">
        <f t="shared" ref="Q41" si="47">I41+M41</f>
        <v>499000</v>
      </c>
      <c r="R41" s="71">
        <f>J41+N41</f>
        <v>499000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91470</v>
      </c>
      <c r="H42" s="16">
        <v>91470</v>
      </c>
      <c r="I42" s="16"/>
      <c r="J42" s="16">
        <f>I42</f>
        <v>0</v>
      </c>
      <c r="K42" s="49">
        <f>L42+M42</f>
        <v>0</v>
      </c>
      <c r="L42" s="16"/>
      <c r="M42" s="16"/>
      <c r="N42" s="16">
        <f t="shared" ref="N42" si="48">M42</f>
        <v>0</v>
      </c>
      <c r="O42" s="49">
        <f>G42+K42</f>
        <v>91470</v>
      </c>
      <c r="P42" s="49">
        <f t="shared" ref="P42" si="49">H42+L42</f>
        <v>91470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-70000</v>
      </c>
      <c r="L46" s="16">
        <v>-70000</v>
      </c>
      <c r="M46" s="16"/>
      <c r="N46" s="16">
        <f t="shared" si="17"/>
        <v>0</v>
      </c>
      <c r="O46" s="49">
        <f t="shared" ref="O46:R49" si="63">G46+K46</f>
        <v>780300</v>
      </c>
      <c r="P46" s="49">
        <f t="shared" si="63"/>
        <v>780300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9400</v>
      </c>
      <c r="H47" s="16">
        <v>9400</v>
      </c>
      <c r="I47" s="16"/>
      <c r="J47" s="16"/>
      <c r="K47" s="49">
        <f t="shared" si="16"/>
        <v>0</v>
      </c>
      <c r="L47" s="16"/>
      <c r="M47" s="16"/>
      <c r="N47" s="16">
        <v>0</v>
      </c>
      <c r="O47" s="49">
        <f t="shared" ref="O47" si="64">G47+K47</f>
        <v>9400</v>
      </c>
      <c r="P47" s="49">
        <f t="shared" ref="P47" si="65">H47+L47</f>
        <v>9400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363885</v>
      </c>
      <c r="H48" s="16">
        <v>230885</v>
      </c>
      <c r="I48" s="16">
        <v>133000</v>
      </c>
      <c r="J48" s="16">
        <f>I48</f>
        <v>133000</v>
      </c>
      <c r="K48" s="49">
        <f t="shared" si="16"/>
        <v>0</v>
      </c>
      <c r="L48" s="16"/>
      <c r="M48" s="16"/>
      <c r="N48" s="16">
        <f>M48</f>
        <v>0</v>
      </c>
      <c r="O48" s="49">
        <f t="shared" ref="O48" si="68">G48+K48</f>
        <v>363885</v>
      </c>
      <c r="P48" s="49">
        <f t="shared" ref="P48" si="69">H48+L48</f>
        <v>230885</v>
      </c>
      <c r="Q48" s="49">
        <f t="shared" ref="Q48" si="70">I48+M48</f>
        <v>133000</v>
      </c>
      <c r="R48" s="71">
        <f t="shared" ref="R48" si="71">J48+N48</f>
        <v>133000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4818500</v>
      </c>
      <c r="H49" s="16">
        <v>4818500</v>
      </c>
      <c r="I49" s="16"/>
      <c r="J49" s="16">
        <f t="shared" si="15"/>
        <v>0</v>
      </c>
      <c r="K49" s="49">
        <f t="shared" si="16"/>
        <v>0</v>
      </c>
      <c r="L49" s="16"/>
      <c r="M49" s="16"/>
      <c r="N49" s="16">
        <f t="shared" si="17"/>
        <v>0</v>
      </c>
      <c r="O49" s="49">
        <f t="shared" si="63"/>
        <v>4818500</v>
      </c>
      <c r="P49" s="49">
        <f t="shared" si="63"/>
        <v>4818500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884576</v>
      </c>
      <c r="H50" s="16">
        <v>382770</v>
      </c>
      <c r="I50" s="16">
        <v>501806</v>
      </c>
      <c r="J50" s="16"/>
      <c r="K50" s="49">
        <f t="shared" si="16"/>
        <v>0</v>
      </c>
      <c r="L50" s="16"/>
      <c r="M50" s="16"/>
      <c r="N50" s="16"/>
      <c r="O50" s="49">
        <f t="shared" si="1"/>
        <v>884576</v>
      </c>
      <c r="P50" s="49">
        <f t="shared" ref="P50:R51" si="72">H50+L50</f>
        <v>382770</v>
      </c>
      <c r="Q50" s="49">
        <f t="shared" si="72"/>
        <v>501806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2150000</v>
      </c>
      <c r="H52" s="16">
        <v>2150000</v>
      </c>
      <c r="I52" s="16"/>
      <c r="J52" s="16">
        <f t="shared" si="15"/>
        <v>0</v>
      </c>
      <c r="K52" s="49">
        <f t="shared" si="16"/>
        <v>-90000</v>
      </c>
      <c r="L52" s="16">
        <v>-90000</v>
      </c>
      <c r="M52" s="16"/>
      <c r="N52" s="16">
        <f t="shared" si="17"/>
        <v>0</v>
      </c>
      <c r="O52" s="49">
        <f t="shared" si="1"/>
        <v>2060000</v>
      </c>
      <c r="P52" s="49">
        <f t="shared" si="2"/>
        <v>2060000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70000</v>
      </c>
      <c r="L53" s="20">
        <v>70000</v>
      </c>
      <c r="M53" s="16"/>
      <c r="N53" s="16">
        <f t="shared" si="17"/>
        <v>0</v>
      </c>
      <c r="O53" s="49">
        <f t="shared" ref="O53:R55" si="74">G53+K53</f>
        <v>323500</v>
      </c>
      <c r="P53" s="49">
        <f t="shared" si="74"/>
        <v>323500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3240316</v>
      </c>
      <c r="H55" s="94">
        <v>1810316</v>
      </c>
      <c r="I55" s="94">
        <v>1430000</v>
      </c>
      <c r="J55" s="94">
        <f>I55</f>
        <v>1430000</v>
      </c>
      <c r="K55" s="93">
        <f t="shared" si="16"/>
        <v>0</v>
      </c>
      <c r="L55" s="94"/>
      <c r="M55" s="94"/>
      <c r="N55" s="94">
        <f t="shared" si="17"/>
        <v>0</v>
      </c>
      <c r="O55" s="93">
        <f t="shared" si="74"/>
        <v>3240316</v>
      </c>
      <c r="P55" s="93">
        <f t="shared" si="74"/>
        <v>1810316</v>
      </c>
      <c r="Q55" s="93">
        <f t="shared" si="74"/>
        <v>1430000</v>
      </c>
      <c r="R55" s="95">
        <f t="shared" si="74"/>
        <v>1430000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SUM(G57:G80)</f>
        <v>25982064</v>
      </c>
      <c r="H56" s="86">
        <f t="shared" ref="H56:R56" si="79">SUM(H57:H80)</f>
        <v>13981684</v>
      </c>
      <c r="I56" s="86">
        <f t="shared" si="79"/>
        <v>12000380</v>
      </c>
      <c r="J56" s="86">
        <f t="shared" si="79"/>
        <v>7266760</v>
      </c>
      <c r="K56" s="86">
        <f>SUM(K57:K80)</f>
        <v>15383</v>
      </c>
      <c r="L56" s="86">
        <f>SUM(L57:L80)</f>
        <v>194229</v>
      </c>
      <c r="M56" s="86">
        <f t="shared" si="79"/>
        <v>-178846</v>
      </c>
      <c r="N56" s="86">
        <f t="shared" si="79"/>
        <v>-178846</v>
      </c>
      <c r="O56" s="86">
        <f t="shared" si="79"/>
        <v>25997447</v>
      </c>
      <c r="P56" s="86">
        <f t="shared" si="79"/>
        <v>14175913</v>
      </c>
      <c r="Q56" s="86">
        <f t="shared" si="79"/>
        <v>11821534</v>
      </c>
      <c r="R56" s="88">
        <f t="shared" si="79"/>
        <v>7087914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80" si="80">H57+I57</f>
        <v>57395</v>
      </c>
      <c r="H57" s="82">
        <v>7395</v>
      </c>
      <c r="I57" s="82">
        <v>50000</v>
      </c>
      <c r="J57" s="82">
        <f t="shared" ref="J57:J79" si="81">I57</f>
        <v>50000</v>
      </c>
      <c r="K57" s="81">
        <f t="shared" ref="K57:K80" si="82">L57+M57</f>
        <v>0</v>
      </c>
      <c r="L57" s="82"/>
      <c r="M57" s="82"/>
      <c r="N57" s="16">
        <f>M57</f>
        <v>0</v>
      </c>
      <c r="O57" s="81">
        <f t="shared" ref="O57:O58" si="83">G57+K57</f>
        <v>57395</v>
      </c>
      <c r="P57" s="81">
        <f t="shared" ref="P57:P58" si="84">H57+L57</f>
        <v>7395</v>
      </c>
      <c r="Q57" s="81">
        <f t="shared" ref="Q57:Q58" si="85">I57+M57</f>
        <v>50000</v>
      </c>
      <c r="R57" s="83">
        <f t="shared" ref="R57:R58" si="86">J57+N57</f>
        <v>50000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2259823</v>
      </c>
      <c r="H58" s="16">
        <v>2061323</v>
      </c>
      <c r="I58" s="16">
        <v>198500</v>
      </c>
      <c r="J58" s="16">
        <f>I58</f>
        <v>198500</v>
      </c>
      <c r="K58" s="49">
        <f t="shared" si="82"/>
        <v>57316</v>
      </c>
      <c r="L58" s="16">
        <v>57316</v>
      </c>
      <c r="M58" s="16"/>
      <c r="N58" s="16">
        <f>M58</f>
        <v>0</v>
      </c>
      <c r="O58" s="49">
        <f t="shared" si="83"/>
        <v>2317139</v>
      </c>
      <c r="P58" s="49">
        <f t="shared" si="84"/>
        <v>2118639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3550500</v>
      </c>
      <c r="H59" s="16">
        <v>3550500</v>
      </c>
      <c r="I59" s="16"/>
      <c r="J59" s="16"/>
      <c r="K59" s="49">
        <f t="shared" si="82"/>
        <v>-300000</v>
      </c>
      <c r="L59" s="16">
        <v>-300000</v>
      </c>
      <c r="M59" s="16"/>
      <c r="N59" s="16"/>
      <c r="O59" s="49">
        <f t="shared" ref="O59" si="87">G59+K59</f>
        <v>3250500</v>
      </c>
      <c r="P59" s="49">
        <f t="shared" ref="P59" si="88">H59+L59</f>
        <v>3250500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7645646</v>
      </c>
      <c r="H60" s="16">
        <v>2624164</v>
      </c>
      <c r="I60" s="16">
        <v>5021482</v>
      </c>
      <c r="J60" s="16">
        <f t="shared" si="81"/>
        <v>5021482</v>
      </c>
      <c r="K60" s="49">
        <f t="shared" si="82"/>
        <v>211687</v>
      </c>
      <c r="L60" s="16">
        <f>364235+23000</f>
        <v>387235</v>
      </c>
      <c r="M60" s="19">
        <v>-175548</v>
      </c>
      <c r="N60" s="16">
        <f t="shared" ref="N60" si="91">M60</f>
        <v>-175548</v>
      </c>
      <c r="O60" s="49">
        <f t="shared" si="1"/>
        <v>7857333</v>
      </c>
      <c r="P60" s="49">
        <f t="shared" si="2"/>
        <v>3011399</v>
      </c>
      <c r="Q60" s="49">
        <f t="shared" si="3"/>
        <v>4845934</v>
      </c>
      <c r="R60" s="71">
        <f t="shared" si="4"/>
        <v>4845934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750500</v>
      </c>
      <c r="H61" s="16">
        <v>750500</v>
      </c>
      <c r="I61" s="16"/>
      <c r="J61" s="16"/>
      <c r="K61" s="49">
        <f t="shared" si="82"/>
        <v>0</v>
      </c>
      <c r="L61" s="16"/>
      <c r="M61" s="19"/>
      <c r="N61" s="16"/>
      <c r="O61" s="49">
        <f t="shared" ref="O61" si="92">G61+K61</f>
        <v>750500</v>
      </c>
      <c r="P61" s="49">
        <f t="shared" ref="P61" si="93">H61+L61</f>
        <v>750500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353490</v>
      </c>
      <c r="H64" s="20">
        <v>353490</v>
      </c>
      <c r="I64" s="20"/>
      <c r="J64" s="16">
        <f>I64</f>
        <v>0</v>
      </c>
      <c r="K64" s="49">
        <f>L64+M64</f>
        <v>48000</v>
      </c>
      <c r="L64" s="20">
        <v>48000</v>
      </c>
      <c r="M64" s="19"/>
      <c r="N64" s="19">
        <f>M64</f>
        <v>0</v>
      </c>
      <c r="O64" s="49">
        <f>G64+K64</f>
        <v>401490</v>
      </c>
      <c r="P64" s="49">
        <f t="shared" ref="P64" si="106">H64+L64</f>
        <v>401490</v>
      </c>
      <c r="Q64" s="49">
        <f t="shared" ref="Q64" si="107">I64+M64</f>
        <v>0</v>
      </c>
      <c r="R64" s="71">
        <f>J64+N64</f>
        <v>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77462</v>
      </c>
      <c r="H65" s="20">
        <v>77462</v>
      </c>
      <c r="I65" s="20"/>
      <c r="J65" s="16">
        <f>I65</f>
        <v>0</v>
      </c>
      <c r="K65" s="49">
        <f>L65+M65</f>
        <v>0</v>
      </c>
      <c r="L65" s="20"/>
      <c r="M65" s="19"/>
      <c r="N65" s="19">
        <f>M65</f>
        <v>0</v>
      </c>
      <c r="O65" s="49">
        <f>G65+K65</f>
        <v>77462</v>
      </c>
      <c r="P65" s="49">
        <f t="shared" ref="P65" si="108">H65+L65</f>
        <v>77462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8500</v>
      </c>
      <c r="H66" s="20">
        <v>8500</v>
      </c>
      <c r="I66" s="20"/>
      <c r="J66" s="16"/>
      <c r="K66" s="49">
        <f>L66+M66</f>
        <v>0</v>
      </c>
      <c r="L66" s="20"/>
      <c r="M66" s="19"/>
      <c r="N66" s="19"/>
      <c r="O66" s="49">
        <f>G66+K66</f>
        <v>8500</v>
      </c>
      <c r="P66" s="49">
        <f t="shared" ref="P66:P67" si="110">H66+L66</f>
        <v>8500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1000</v>
      </c>
      <c r="H67" s="20">
        <v>1000</v>
      </c>
      <c r="I67" s="20"/>
      <c r="J67" s="16"/>
      <c r="K67" s="49">
        <f t="shared" si="82"/>
        <v>0</v>
      </c>
      <c r="L67" s="20"/>
      <c r="M67" s="19"/>
      <c r="N67" s="19"/>
      <c r="O67" s="49">
        <f t="shared" ref="O67" si="112">G67+K67</f>
        <v>1000</v>
      </c>
      <c r="P67" s="49">
        <f t="shared" si="110"/>
        <v>1000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>
        <v>168</v>
      </c>
      <c r="M68" s="19">
        <v>-168</v>
      </c>
      <c r="N68" s="19">
        <f t="shared" ref="N68:N69" si="114">M68</f>
        <v>-168</v>
      </c>
      <c r="O68" s="49">
        <f t="shared" ref="O68:O69" si="115">G68+K68</f>
        <v>159678</v>
      </c>
      <c r="P68" s="49">
        <f t="shared" ref="P68:P69" si="116">H68+L68</f>
        <v>168</v>
      </c>
      <c r="Q68" s="49">
        <f t="shared" ref="Q68:Q69" si="117">I68+M68</f>
        <v>159510</v>
      </c>
      <c r="R68" s="71">
        <f t="shared" ref="R68:R69" si="118">J68+N68</f>
        <v>159510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>
        <v>1510</v>
      </c>
      <c r="M69" s="19">
        <v>-1510</v>
      </c>
      <c r="N69" s="19">
        <f t="shared" si="114"/>
        <v>-1510</v>
      </c>
      <c r="O69" s="49">
        <f t="shared" si="115"/>
        <v>1437100</v>
      </c>
      <c r="P69" s="49">
        <f t="shared" si="116"/>
        <v>1510</v>
      </c>
      <c r="Q69" s="49">
        <f t="shared" si="117"/>
        <v>1435590</v>
      </c>
      <c r="R69" s="71">
        <f t="shared" si="118"/>
        <v>1435590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7" si="119">G70+K70</f>
        <v>129100</v>
      </c>
      <c r="P70" s="49">
        <f t="shared" ref="P70:P77" si="120">H70+L70</f>
        <v>129100</v>
      </c>
      <c r="Q70" s="49">
        <f t="shared" ref="Q70:Q77" si="121">I70+M70</f>
        <v>0</v>
      </c>
      <c r="R70" s="71">
        <f t="shared" ref="R70:R77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-1620</v>
      </c>
      <c r="L71" s="20"/>
      <c r="M71" s="19">
        <v>-1620</v>
      </c>
      <c r="N71" s="19">
        <f>M71</f>
        <v>-1620</v>
      </c>
      <c r="O71" s="49">
        <f t="shared" ref="O71:O72" si="123">G71+K71</f>
        <v>198380</v>
      </c>
      <c r="P71" s="49">
        <f t="shared" ref="P71:P72" si="124">H71+L71</f>
        <v>0</v>
      </c>
      <c r="Q71" s="49">
        <f t="shared" ref="Q71:Q72" si="125">I71+M71</f>
        <v>198380</v>
      </c>
      <c r="R71" s="71">
        <f t="shared" ref="R71:R72" si="126">J71+N71</f>
        <v>198380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1785420</v>
      </c>
      <c r="H72" s="20"/>
      <c r="I72" s="20">
        <v>1785420</v>
      </c>
      <c r="J72" s="16"/>
      <c r="K72" s="49">
        <f t="shared" si="82"/>
        <v>0</v>
      </c>
      <c r="L72" s="20"/>
      <c r="M72" s="19"/>
      <c r="N72" s="19"/>
      <c r="O72" s="49">
        <f t="shared" si="123"/>
        <v>1785420</v>
      </c>
      <c r="P72" s="49">
        <f t="shared" si="124"/>
        <v>0</v>
      </c>
      <c r="Q72" s="49">
        <f t="shared" si="125"/>
        <v>1785420</v>
      </c>
      <c r="R72" s="71">
        <f t="shared" si="126"/>
        <v>0</v>
      </c>
    </row>
    <row r="73" spans="1:18" s="144" customFormat="1" ht="59.25" customHeight="1" x14ac:dyDescent="0.2">
      <c r="A73" s="34" t="s">
        <v>289</v>
      </c>
      <c r="B73" s="36" t="s">
        <v>290</v>
      </c>
      <c r="C73" s="5" t="s">
        <v>19</v>
      </c>
      <c r="D73" s="6" t="s">
        <v>291</v>
      </c>
      <c r="E73" s="39" t="s">
        <v>208</v>
      </c>
      <c r="F73" s="67" t="s">
        <v>234</v>
      </c>
      <c r="G73" s="49">
        <f t="shared" si="80"/>
        <v>894600</v>
      </c>
      <c r="H73" s="20"/>
      <c r="I73" s="20">
        <v>894600</v>
      </c>
      <c r="J73" s="16"/>
      <c r="K73" s="49">
        <f t="shared" si="82"/>
        <v>0</v>
      </c>
      <c r="L73" s="20"/>
      <c r="M73" s="19"/>
      <c r="N73" s="19"/>
      <c r="O73" s="49">
        <f t="shared" ref="O73" si="127">G73+K73</f>
        <v>894600</v>
      </c>
      <c r="P73" s="49">
        <f t="shared" ref="P73" si="128">H73+L73</f>
        <v>0</v>
      </c>
      <c r="Q73" s="49">
        <f t="shared" ref="Q73" si="129">I73+M73</f>
        <v>894600</v>
      </c>
      <c r="R73" s="71">
        <f t="shared" ref="R73" si="130">J73+N73</f>
        <v>0</v>
      </c>
    </row>
    <row r="74" spans="1:18" s="144" customFormat="1" ht="41.25" customHeight="1" x14ac:dyDescent="0.2">
      <c r="A74" s="43" t="s">
        <v>264</v>
      </c>
      <c r="B74" s="5" t="s">
        <v>265</v>
      </c>
      <c r="C74" s="5" t="s">
        <v>19</v>
      </c>
      <c r="D74" s="6" t="s">
        <v>266</v>
      </c>
      <c r="E74" s="38" t="s">
        <v>233</v>
      </c>
      <c r="F74" s="38" t="s">
        <v>279</v>
      </c>
      <c r="G74" s="49">
        <f t="shared" si="80"/>
        <v>200000</v>
      </c>
      <c r="H74" s="20"/>
      <c r="I74" s="20">
        <v>200000</v>
      </c>
      <c r="J74" s="16">
        <f>I74</f>
        <v>200000</v>
      </c>
      <c r="K74" s="49">
        <f t="shared" si="82"/>
        <v>0</v>
      </c>
      <c r="L74" s="20"/>
      <c r="M74" s="19"/>
      <c r="N74" s="19">
        <f>M74</f>
        <v>0</v>
      </c>
      <c r="O74" s="49">
        <f t="shared" ref="O74" si="131">G74+K74</f>
        <v>200000</v>
      </c>
      <c r="P74" s="49">
        <f t="shared" ref="P74" si="132">H74+L74</f>
        <v>0</v>
      </c>
      <c r="Q74" s="49">
        <f t="shared" ref="Q74" si="133">I74+M74</f>
        <v>200000</v>
      </c>
      <c r="R74" s="71">
        <f t="shared" ref="R74" si="134">J74+N74</f>
        <v>200000</v>
      </c>
    </row>
    <row r="75" spans="1:18" s="144" customFormat="1" ht="53.45" customHeight="1" x14ac:dyDescent="0.2">
      <c r="A75" s="43" t="s">
        <v>202</v>
      </c>
      <c r="B75" s="5" t="s">
        <v>203</v>
      </c>
      <c r="C75" s="5" t="s">
        <v>19</v>
      </c>
      <c r="D75" s="6" t="s">
        <v>204</v>
      </c>
      <c r="E75" s="39" t="s">
        <v>208</v>
      </c>
      <c r="F75" s="67" t="s">
        <v>234</v>
      </c>
      <c r="G75" s="49">
        <f t="shared" si="80"/>
        <v>1045400</v>
      </c>
      <c r="H75" s="20"/>
      <c r="I75" s="20">
        <v>1045400</v>
      </c>
      <c r="J75" s="16"/>
      <c r="K75" s="49">
        <f t="shared" si="82"/>
        <v>0</v>
      </c>
      <c r="L75" s="20"/>
      <c r="M75" s="19"/>
      <c r="N75" s="19"/>
      <c r="O75" s="49">
        <f t="shared" si="119"/>
        <v>1045400</v>
      </c>
      <c r="P75" s="49">
        <f t="shared" si="120"/>
        <v>0</v>
      </c>
      <c r="Q75" s="49">
        <f t="shared" si="121"/>
        <v>1045400</v>
      </c>
      <c r="R75" s="71">
        <f t="shared" si="122"/>
        <v>0</v>
      </c>
    </row>
    <row r="76" spans="1:18" s="144" customFormat="1" ht="93" customHeight="1" x14ac:dyDescent="0.2">
      <c r="A76" s="43" t="s">
        <v>286</v>
      </c>
      <c r="B76" s="5" t="s">
        <v>287</v>
      </c>
      <c r="C76" s="5" t="s">
        <v>19</v>
      </c>
      <c r="D76" s="6" t="s">
        <v>288</v>
      </c>
      <c r="E76" s="38" t="s">
        <v>233</v>
      </c>
      <c r="F76" s="38" t="s">
        <v>279</v>
      </c>
      <c r="G76" s="49">
        <f t="shared" si="80"/>
        <v>125600</v>
      </c>
      <c r="H76" s="20"/>
      <c r="I76" s="20">
        <v>125600</v>
      </c>
      <c r="J76" s="16"/>
      <c r="K76" s="49">
        <f t="shared" si="82"/>
        <v>0</v>
      </c>
      <c r="L76" s="20"/>
      <c r="M76" s="19"/>
      <c r="N76" s="19"/>
      <c r="O76" s="49">
        <f t="shared" ref="O76" si="135">G76+K76</f>
        <v>125600</v>
      </c>
      <c r="P76" s="49">
        <f t="shared" ref="P76" si="136">H76+L76</f>
        <v>0</v>
      </c>
      <c r="Q76" s="49">
        <f t="shared" ref="Q76" si="137">I76+M76</f>
        <v>125600</v>
      </c>
      <c r="R76" s="71">
        <f t="shared" ref="R76" si="138">J76+N76</f>
        <v>0</v>
      </c>
    </row>
    <row r="77" spans="1:18" s="144" customFormat="1" ht="62.45" customHeight="1" x14ac:dyDescent="0.2">
      <c r="A77" s="43" t="s">
        <v>205</v>
      </c>
      <c r="B77" s="5" t="s">
        <v>206</v>
      </c>
      <c r="C77" s="5" t="s">
        <v>19</v>
      </c>
      <c r="D77" s="6" t="s">
        <v>207</v>
      </c>
      <c r="E77" s="39" t="s">
        <v>208</v>
      </c>
      <c r="F77" s="67" t="s">
        <v>234</v>
      </c>
      <c r="G77" s="49">
        <f t="shared" si="80"/>
        <v>882600</v>
      </c>
      <c r="H77" s="20"/>
      <c r="I77" s="20">
        <v>882600</v>
      </c>
      <c r="J77" s="16"/>
      <c r="K77" s="49">
        <f t="shared" si="82"/>
        <v>0</v>
      </c>
      <c r="L77" s="20"/>
      <c r="M77" s="19"/>
      <c r="N77" s="19"/>
      <c r="O77" s="49">
        <f t="shared" si="119"/>
        <v>882600</v>
      </c>
      <c r="P77" s="49">
        <f t="shared" si="120"/>
        <v>0</v>
      </c>
      <c r="Q77" s="49">
        <f t="shared" si="121"/>
        <v>882600</v>
      </c>
      <c r="R77" s="71">
        <f t="shared" si="122"/>
        <v>0</v>
      </c>
    </row>
    <row r="78" spans="1:18" s="144" customFormat="1" ht="62.45" customHeight="1" x14ac:dyDescent="0.2">
      <c r="A78" s="159" t="s">
        <v>292</v>
      </c>
      <c r="B78" s="5" t="s">
        <v>293</v>
      </c>
      <c r="C78" s="5" t="s">
        <v>19</v>
      </c>
      <c r="D78" s="6" t="s">
        <v>294</v>
      </c>
      <c r="E78" s="39" t="s">
        <v>208</v>
      </c>
      <c r="F78" s="67" t="s">
        <v>234</v>
      </c>
      <c r="G78" s="49">
        <f t="shared" si="80"/>
        <v>3046600</v>
      </c>
      <c r="H78" s="20">
        <v>3046600</v>
      </c>
      <c r="I78" s="20"/>
      <c r="J78" s="16"/>
      <c r="K78" s="49">
        <f t="shared" si="82"/>
        <v>0</v>
      </c>
      <c r="L78" s="20"/>
      <c r="M78" s="19"/>
      <c r="N78" s="19"/>
      <c r="O78" s="49">
        <f t="shared" ref="O78" si="139">G78+K78</f>
        <v>3046600</v>
      </c>
      <c r="P78" s="49">
        <f t="shared" ref="P78" si="140">H78+L78</f>
        <v>3046600</v>
      </c>
      <c r="Q78" s="49">
        <f t="shared" ref="Q78" si="141">I78+M78</f>
        <v>0</v>
      </c>
      <c r="R78" s="71">
        <f t="shared" ref="R78" si="142">J78+N78</f>
        <v>0</v>
      </c>
    </row>
    <row r="79" spans="1:18" ht="92.45" customHeight="1" x14ac:dyDescent="0.2">
      <c r="A79" s="17" t="s">
        <v>127</v>
      </c>
      <c r="B79" s="18" t="s">
        <v>128</v>
      </c>
      <c r="C79" s="18" t="s">
        <v>129</v>
      </c>
      <c r="D79" s="2" t="s">
        <v>130</v>
      </c>
      <c r="E79" s="38" t="s">
        <v>185</v>
      </c>
      <c r="F79" s="67" t="s">
        <v>213</v>
      </c>
      <c r="G79" s="49">
        <f t="shared" si="80"/>
        <v>428094</v>
      </c>
      <c r="H79" s="16">
        <v>428094</v>
      </c>
      <c r="I79" s="16"/>
      <c r="J79" s="16">
        <f t="shared" si="81"/>
        <v>0</v>
      </c>
      <c r="K79" s="49">
        <f t="shared" si="82"/>
        <v>0</v>
      </c>
      <c r="L79" s="16"/>
      <c r="M79" s="16"/>
      <c r="N79" s="16">
        <f t="shared" ref="N79:N88" si="143">M79</f>
        <v>0</v>
      </c>
      <c r="O79" s="49">
        <f t="shared" si="1"/>
        <v>428094</v>
      </c>
      <c r="P79" s="49">
        <f t="shared" si="2"/>
        <v>428094</v>
      </c>
      <c r="Q79" s="49">
        <f t="shared" si="3"/>
        <v>0</v>
      </c>
      <c r="R79" s="71">
        <f t="shared" si="4"/>
        <v>0</v>
      </c>
    </row>
    <row r="80" spans="1:18" ht="42.6" customHeight="1" thickBot="1" x14ac:dyDescent="0.25">
      <c r="A80" s="74" t="s">
        <v>209</v>
      </c>
      <c r="B80" s="69" t="s">
        <v>210</v>
      </c>
      <c r="C80" s="69" t="s">
        <v>28</v>
      </c>
      <c r="D80" s="102" t="s">
        <v>211</v>
      </c>
      <c r="E80" s="103" t="s">
        <v>185</v>
      </c>
      <c r="F80" s="104" t="s">
        <v>213</v>
      </c>
      <c r="G80" s="53">
        <f t="shared" si="80"/>
        <v>441266</v>
      </c>
      <c r="H80" s="50">
        <v>441266</v>
      </c>
      <c r="I80" s="50"/>
      <c r="J80" s="50">
        <v>0</v>
      </c>
      <c r="K80" s="53">
        <f t="shared" si="82"/>
        <v>0</v>
      </c>
      <c r="L80" s="50"/>
      <c r="M80" s="50"/>
      <c r="N80" s="50">
        <v>0</v>
      </c>
      <c r="O80" s="53">
        <f>G80+K80</f>
        <v>441266</v>
      </c>
      <c r="P80" s="53">
        <f>H80+L80</f>
        <v>441266</v>
      </c>
      <c r="Q80" s="53">
        <f>I80+M80</f>
        <v>0</v>
      </c>
      <c r="R80" s="75">
        <f>J80+N80</f>
        <v>0</v>
      </c>
    </row>
    <row r="81" spans="1:18" ht="36.6" customHeight="1" thickBot="1" x14ac:dyDescent="0.25">
      <c r="A81" s="106" t="s">
        <v>88</v>
      </c>
      <c r="B81" s="107" t="s">
        <v>13</v>
      </c>
      <c r="C81" s="107" t="s">
        <v>13</v>
      </c>
      <c r="D81" s="108" t="s">
        <v>89</v>
      </c>
      <c r="E81" s="101" t="s">
        <v>13</v>
      </c>
      <c r="F81" s="85" t="s">
        <v>13</v>
      </c>
      <c r="G81" s="86">
        <f>SUM(G82:G88)</f>
        <v>4485630</v>
      </c>
      <c r="H81" s="86">
        <f>SUM(H82:H88)</f>
        <v>4485630</v>
      </c>
      <c r="I81" s="86">
        <v>0</v>
      </c>
      <c r="J81" s="86">
        <v>0</v>
      </c>
      <c r="K81" s="86">
        <f>SUM(K82:K88)</f>
        <v>-64242</v>
      </c>
      <c r="L81" s="86">
        <f>SUM(L82:L88)</f>
        <v>-64242</v>
      </c>
      <c r="M81" s="86">
        <v>0</v>
      </c>
      <c r="N81" s="86">
        <v>0</v>
      </c>
      <c r="O81" s="86">
        <f t="shared" si="1"/>
        <v>4421388</v>
      </c>
      <c r="P81" s="86">
        <f t="shared" si="2"/>
        <v>4421388</v>
      </c>
      <c r="Q81" s="86">
        <f t="shared" si="3"/>
        <v>0</v>
      </c>
      <c r="R81" s="88">
        <f t="shared" si="4"/>
        <v>0</v>
      </c>
    </row>
    <row r="82" spans="1:18" ht="53.45" customHeight="1" x14ac:dyDescent="0.2">
      <c r="A82" s="76" t="s">
        <v>58</v>
      </c>
      <c r="B82" s="77" t="s">
        <v>59</v>
      </c>
      <c r="C82" s="77" t="s">
        <v>60</v>
      </c>
      <c r="D82" s="98" t="s">
        <v>61</v>
      </c>
      <c r="E82" s="79" t="s">
        <v>144</v>
      </c>
      <c r="F82" s="105" t="s">
        <v>153</v>
      </c>
      <c r="G82" s="81">
        <f>H82+I82</f>
        <v>5200</v>
      </c>
      <c r="H82" s="82">
        <v>5200</v>
      </c>
      <c r="I82" s="82"/>
      <c r="J82" s="82">
        <f t="shared" ref="J82:J88" si="144">I82</f>
        <v>0</v>
      </c>
      <c r="K82" s="81">
        <f>L82+M82</f>
        <v>0</v>
      </c>
      <c r="L82" s="82"/>
      <c r="M82" s="82"/>
      <c r="N82" s="82">
        <f>M82</f>
        <v>0</v>
      </c>
      <c r="O82" s="81">
        <f t="shared" si="1"/>
        <v>5200</v>
      </c>
      <c r="P82" s="81">
        <f t="shared" si="2"/>
        <v>5200</v>
      </c>
      <c r="Q82" s="81">
        <f t="shared" si="3"/>
        <v>0</v>
      </c>
      <c r="R82" s="83">
        <f t="shared" si="4"/>
        <v>0</v>
      </c>
    </row>
    <row r="83" spans="1:18" ht="50.25" customHeight="1" x14ac:dyDescent="0.2">
      <c r="A83" s="12" t="s">
        <v>62</v>
      </c>
      <c r="B83" s="13" t="s">
        <v>63</v>
      </c>
      <c r="C83" s="13" t="s">
        <v>64</v>
      </c>
      <c r="D83" s="2" t="s">
        <v>65</v>
      </c>
      <c r="E83" s="15" t="s">
        <v>144</v>
      </c>
      <c r="F83" s="62" t="s">
        <v>153</v>
      </c>
      <c r="G83" s="49">
        <f t="shared" ref="G83:G88" si="145">H83+I83</f>
        <v>25000</v>
      </c>
      <c r="H83" s="16">
        <v>25000</v>
      </c>
      <c r="I83" s="16"/>
      <c r="J83" s="16">
        <f t="shared" si="144"/>
        <v>0</v>
      </c>
      <c r="K83" s="49">
        <f t="shared" ref="K83:K88" si="146">L83+M83</f>
        <v>-2242</v>
      </c>
      <c r="L83" s="16">
        <v>-2242</v>
      </c>
      <c r="M83" s="16"/>
      <c r="N83" s="16">
        <f t="shared" si="143"/>
        <v>0</v>
      </c>
      <c r="O83" s="49">
        <f t="shared" si="1"/>
        <v>22758</v>
      </c>
      <c r="P83" s="49">
        <f t="shared" si="2"/>
        <v>22758</v>
      </c>
      <c r="Q83" s="49">
        <f t="shared" si="3"/>
        <v>0</v>
      </c>
      <c r="R83" s="71">
        <f t="shared" si="4"/>
        <v>0</v>
      </c>
    </row>
    <row r="84" spans="1:18" ht="56.45" customHeight="1" x14ac:dyDescent="0.2">
      <c r="A84" s="12" t="s">
        <v>66</v>
      </c>
      <c r="B84" s="13" t="s">
        <v>67</v>
      </c>
      <c r="C84" s="13" t="s">
        <v>64</v>
      </c>
      <c r="D84" s="2" t="s">
        <v>68</v>
      </c>
      <c r="E84" s="15" t="s">
        <v>144</v>
      </c>
      <c r="F84" s="62" t="s">
        <v>153</v>
      </c>
      <c r="G84" s="49">
        <f t="shared" si="145"/>
        <v>1420430</v>
      </c>
      <c r="H84" s="16">
        <v>1420430</v>
      </c>
      <c r="I84" s="16"/>
      <c r="J84" s="16">
        <f t="shared" si="144"/>
        <v>0</v>
      </c>
      <c r="K84" s="49">
        <f t="shared" si="146"/>
        <v>0</v>
      </c>
      <c r="L84" s="16"/>
      <c r="M84" s="16"/>
      <c r="N84" s="16">
        <f t="shared" si="143"/>
        <v>0</v>
      </c>
      <c r="O84" s="49">
        <f t="shared" si="1"/>
        <v>1420430</v>
      </c>
      <c r="P84" s="49">
        <f t="shared" si="2"/>
        <v>1420430</v>
      </c>
      <c r="Q84" s="49">
        <f t="shared" si="3"/>
        <v>0</v>
      </c>
      <c r="R84" s="71">
        <f t="shared" si="4"/>
        <v>0</v>
      </c>
    </row>
    <row r="85" spans="1:18" ht="51.75" customHeight="1" x14ac:dyDescent="0.2">
      <c r="A85" s="12" t="s">
        <v>135</v>
      </c>
      <c r="B85" s="13">
        <v>3090</v>
      </c>
      <c r="C85" s="13">
        <v>1030</v>
      </c>
      <c r="D85" s="2" t="s">
        <v>133</v>
      </c>
      <c r="E85" s="15" t="s">
        <v>144</v>
      </c>
      <c r="F85" s="62" t="s">
        <v>153</v>
      </c>
      <c r="G85" s="49">
        <f t="shared" si="145"/>
        <v>438000</v>
      </c>
      <c r="H85" s="16">
        <v>438000</v>
      </c>
      <c r="I85" s="16"/>
      <c r="J85" s="16">
        <f>I85</f>
        <v>0</v>
      </c>
      <c r="K85" s="49">
        <f>L85+M85</f>
        <v>-32000</v>
      </c>
      <c r="L85" s="16">
        <v>-32000</v>
      </c>
      <c r="M85" s="16"/>
      <c r="N85" s="16">
        <f>M85</f>
        <v>0</v>
      </c>
      <c r="O85" s="49">
        <f>G85+K85</f>
        <v>406000</v>
      </c>
      <c r="P85" s="49">
        <f>H85+L85</f>
        <v>406000</v>
      </c>
      <c r="Q85" s="49">
        <f>I85+M85</f>
        <v>0</v>
      </c>
      <c r="R85" s="71">
        <f>J85+N85</f>
        <v>0</v>
      </c>
    </row>
    <row r="86" spans="1:18" ht="87.75" customHeight="1" x14ac:dyDescent="0.2">
      <c r="A86" s="12" t="s">
        <v>69</v>
      </c>
      <c r="B86" s="13" t="s">
        <v>70</v>
      </c>
      <c r="C86" s="13" t="s">
        <v>55</v>
      </c>
      <c r="D86" s="51" t="s">
        <v>71</v>
      </c>
      <c r="E86" s="15" t="s">
        <v>144</v>
      </c>
      <c r="F86" s="62" t="s">
        <v>153</v>
      </c>
      <c r="G86" s="49">
        <f t="shared" si="145"/>
        <v>1472000</v>
      </c>
      <c r="H86" s="16">
        <v>1472000</v>
      </c>
      <c r="I86" s="16"/>
      <c r="J86" s="16">
        <f t="shared" si="144"/>
        <v>0</v>
      </c>
      <c r="K86" s="49">
        <f t="shared" si="146"/>
        <v>-130000</v>
      </c>
      <c r="L86" s="16">
        <v>-130000</v>
      </c>
      <c r="M86" s="16"/>
      <c r="N86" s="16">
        <f t="shared" si="143"/>
        <v>0</v>
      </c>
      <c r="O86" s="49">
        <f t="shared" si="1"/>
        <v>1342000</v>
      </c>
      <c r="P86" s="49">
        <f t="shared" si="2"/>
        <v>1342000</v>
      </c>
      <c r="Q86" s="49">
        <f t="shared" si="3"/>
        <v>0</v>
      </c>
      <c r="R86" s="71">
        <f t="shared" si="4"/>
        <v>0</v>
      </c>
    </row>
    <row r="87" spans="1:18" ht="58.5" customHeight="1" x14ac:dyDescent="0.2">
      <c r="A87" s="12" t="s">
        <v>72</v>
      </c>
      <c r="B87" s="13" t="s">
        <v>73</v>
      </c>
      <c r="C87" s="13" t="s">
        <v>74</v>
      </c>
      <c r="D87" s="2" t="s">
        <v>75</v>
      </c>
      <c r="E87" s="15" t="s">
        <v>267</v>
      </c>
      <c r="F87" s="62" t="s">
        <v>268</v>
      </c>
      <c r="G87" s="49">
        <f t="shared" si="145"/>
        <v>595000</v>
      </c>
      <c r="H87" s="16">
        <v>595000</v>
      </c>
      <c r="I87" s="16"/>
      <c r="J87" s="16"/>
      <c r="K87" s="49">
        <f t="shared" si="146"/>
        <v>100000</v>
      </c>
      <c r="L87" s="16">
        <v>100000</v>
      </c>
      <c r="M87" s="16"/>
      <c r="N87" s="16"/>
      <c r="O87" s="49">
        <f t="shared" ref="O87" si="147">G87+K87</f>
        <v>695000</v>
      </c>
      <c r="P87" s="49">
        <f t="shared" ref="P87" si="148">H87+L87</f>
        <v>695000</v>
      </c>
      <c r="Q87" s="49">
        <f t="shared" ref="Q87" si="149">I87+M87</f>
        <v>0</v>
      </c>
      <c r="R87" s="71">
        <f t="shared" ref="R87" si="150">J87+N87</f>
        <v>0</v>
      </c>
    </row>
    <row r="88" spans="1:18" ht="45" customHeight="1" thickBot="1" x14ac:dyDescent="0.25">
      <c r="A88" s="109" t="s">
        <v>72</v>
      </c>
      <c r="B88" s="110" t="s">
        <v>73</v>
      </c>
      <c r="C88" s="110" t="s">
        <v>74</v>
      </c>
      <c r="D88" s="111" t="s">
        <v>75</v>
      </c>
      <c r="E88" s="112" t="s">
        <v>144</v>
      </c>
      <c r="F88" s="92" t="s">
        <v>153</v>
      </c>
      <c r="G88" s="53">
        <f t="shared" si="145"/>
        <v>530000</v>
      </c>
      <c r="H88" s="50">
        <v>530000</v>
      </c>
      <c r="I88" s="50"/>
      <c r="J88" s="50">
        <f t="shared" si="144"/>
        <v>0</v>
      </c>
      <c r="K88" s="53">
        <f t="shared" si="146"/>
        <v>0</v>
      </c>
      <c r="L88" s="50"/>
      <c r="M88" s="50"/>
      <c r="N88" s="50">
        <f t="shared" si="143"/>
        <v>0</v>
      </c>
      <c r="O88" s="53">
        <f t="shared" si="1"/>
        <v>530000</v>
      </c>
      <c r="P88" s="53">
        <f t="shared" si="2"/>
        <v>530000</v>
      </c>
      <c r="Q88" s="53">
        <f t="shared" si="3"/>
        <v>0</v>
      </c>
      <c r="R88" s="75">
        <f t="shared" si="4"/>
        <v>0</v>
      </c>
    </row>
    <row r="89" spans="1:18" ht="48" customHeight="1" thickBot="1" x14ac:dyDescent="0.25">
      <c r="A89" s="84" t="s">
        <v>76</v>
      </c>
      <c r="B89" s="85" t="s">
        <v>13</v>
      </c>
      <c r="C89" s="85" t="s">
        <v>13</v>
      </c>
      <c r="D89" s="101" t="s">
        <v>231</v>
      </c>
      <c r="E89" s="115" t="s">
        <v>13</v>
      </c>
      <c r="F89" s="116" t="s">
        <v>13</v>
      </c>
      <c r="G89" s="86">
        <f t="shared" ref="G89:N89" si="151">SUM(G90:G98)</f>
        <v>12567249</v>
      </c>
      <c r="H89" s="86">
        <f t="shared" si="151"/>
        <v>9935837</v>
      </c>
      <c r="I89" s="86">
        <f t="shared" si="151"/>
        <v>2631412</v>
      </c>
      <c r="J89" s="86">
        <f t="shared" si="151"/>
        <v>2631412</v>
      </c>
      <c r="K89" s="86">
        <f t="shared" si="151"/>
        <v>621</v>
      </c>
      <c r="L89" s="86">
        <f>SUM(L90:L98)</f>
        <v>12536</v>
      </c>
      <c r="M89" s="86">
        <f t="shared" si="151"/>
        <v>-11915</v>
      </c>
      <c r="N89" s="86">
        <f t="shared" si="151"/>
        <v>-11915</v>
      </c>
      <c r="O89" s="86">
        <f t="shared" si="1"/>
        <v>12567870</v>
      </c>
      <c r="P89" s="86">
        <f t="shared" si="2"/>
        <v>9948373</v>
      </c>
      <c r="Q89" s="86">
        <f t="shared" si="3"/>
        <v>2619497</v>
      </c>
      <c r="R89" s="88">
        <f t="shared" si="4"/>
        <v>2619497</v>
      </c>
    </row>
    <row r="90" spans="1:18" ht="56.25" customHeight="1" x14ac:dyDescent="0.2">
      <c r="A90" s="76">
        <v>1011080</v>
      </c>
      <c r="B90" s="77">
        <v>1080</v>
      </c>
      <c r="C90" s="97" t="s">
        <v>107</v>
      </c>
      <c r="D90" s="98" t="s">
        <v>108</v>
      </c>
      <c r="E90" s="113" t="s">
        <v>188</v>
      </c>
      <c r="F90" s="114" t="s">
        <v>189</v>
      </c>
      <c r="G90" s="81">
        <f t="shared" ref="G90:G98" si="152">H90+I90</f>
        <v>55962</v>
      </c>
      <c r="H90" s="81">
        <v>23962</v>
      </c>
      <c r="I90" s="82">
        <v>32000</v>
      </c>
      <c r="J90" s="82">
        <f t="shared" ref="J90:J98" si="153">I90</f>
        <v>32000</v>
      </c>
      <c r="K90" s="81">
        <f t="shared" ref="K90:K98" si="154">L90+M90</f>
        <v>3121</v>
      </c>
      <c r="L90" s="81">
        <v>3121</v>
      </c>
      <c r="M90" s="82"/>
      <c r="N90" s="82">
        <f t="shared" ref="N90:N98" si="155">M90</f>
        <v>0</v>
      </c>
      <c r="O90" s="81">
        <f t="shared" si="1"/>
        <v>59083</v>
      </c>
      <c r="P90" s="81">
        <f t="shared" si="2"/>
        <v>27083</v>
      </c>
      <c r="Q90" s="81">
        <f t="shared" si="3"/>
        <v>32000</v>
      </c>
      <c r="R90" s="83">
        <f t="shared" si="4"/>
        <v>32000</v>
      </c>
    </row>
    <row r="91" spans="1:18" ht="56.25" customHeight="1" x14ac:dyDescent="0.2">
      <c r="A91" s="43" t="s">
        <v>275</v>
      </c>
      <c r="B91" s="5" t="s">
        <v>265</v>
      </c>
      <c r="C91" s="5" t="s">
        <v>19</v>
      </c>
      <c r="D91" s="6" t="s">
        <v>266</v>
      </c>
      <c r="E91" s="1" t="s">
        <v>188</v>
      </c>
      <c r="F91" s="68" t="s">
        <v>189</v>
      </c>
      <c r="G91" s="49">
        <f t="shared" si="152"/>
        <v>270813</v>
      </c>
      <c r="H91" s="49"/>
      <c r="I91" s="16">
        <v>270813</v>
      </c>
      <c r="J91" s="16">
        <f>I91</f>
        <v>270813</v>
      </c>
      <c r="K91" s="49">
        <f t="shared" si="154"/>
        <v>-11915</v>
      </c>
      <c r="L91" s="49"/>
      <c r="M91" s="16">
        <v>-11915</v>
      </c>
      <c r="N91" s="16">
        <f>M91</f>
        <v>-11915</v>
      </c>
      <c r="O91" s="49">
        <f t="shared" ref="O91" si="156">G91+K91</f>
        <v>258898</v>
      </c>
      <c r="P91" s="49">
        <f t="shared" ref="P91" si="157">H91+L91</f>
        <v>0</v>
      </c>
      <c r="Q91" s="49">
        <f t="shared" ref="Q91" si="158">I91+M91</f>
        <v>258898</v>
      </c>
      <c r="R91" s="71">
        <f t="shared" ref="R91" si="159">J91+N91</f>
        <v>258898</v>
      </c>
    </row>
    <row r="92" spans="1:18" ht="64.5" customHeight="1" x14ac:dyDescent="0.2">
      <c r="A92" s="12">
        <v>1013133</v>
      </c>
      <c r="B92" s="13">
        <v>3133</v>
      </c>
      <c r="C92" s="13">
        <v>1040</v>
      </c>
      <c r="D92" s="2" t="s">
        <v>190</v>
      </c>
      <c r="E92" s="1" t="s">
        <v>188</v>
      </c>
      <c r="F92" s="68" t="s">
        <v>189</v>
      </c>
      <c r="G92" s="49">
        <f t="shared" si="152"/>
        <v>79040</v>
      </c>
      <c r="H92" s="49">
        <v>79040</v>
      </c>
      <c r="I92" s="16"/>
      <c r="J92" s="16">
        <f t="shared" si="153"/>
        <v>0</v>
      </c>
      <c r="K92" s="49">
        <f t="shared" si="154"/>
        <v>2000</v>
      </c>
      <c r="L92" s="49">
        <v>2000</v>
      </c>
      <c r="M92" s="16"/>
      <c r="N92" s="16">
        <f t="shared" si="155"/>
        <v>0</v>
      </c>
      <c r="O92" s="49">
        <f t="shared" ref="O92" si="160">G92+K92</f>
        <v>81040</v>
      </c>
      <c r="P92" s="49">
        <f t="shared" ref="P92" si="161">H92+L92</f>
        <v>81040</v>
      </c>
      <c r="Q92" s="49">
        <f t="shared" ref="Q92" si="162">I92+M92</f>
        <v>0</v>
      </c>
      <c r="R92" s="71">
        <f t="shared" ref="R92" si="163">J92+N92</f>
        <v>0</v>
      </c>
    </row>
    <row r="93" spans="1:18" ht="58.5" customHeight="1" x14ac:dyDescent="0.2">
      <c r="A93" s="12" t="s">
        <v>77</v>
      </c>
      <c r="B93" s="13" t="s">
        <v>78</v>
      </c>
      <c r="C93" s="13" t="s">
        <v>79</v>
      </c>
      <c r="D93" s="2" t="s">
        <v>80</v>
      </c>
      <c r="E93" s="1" t="s">
        <v>188</v>
      </c>
      <c r="F93" s="68" t="s">
        <v>189</v>
      </c>
      <c r="G93" s="49">
        <f t="shared" si="152"/>
        <v>94539</v>
      </c>
      <c r="H93" s="16">
        <v>74239</v>
      </c>
      <c r="I93" s="16">
        <v>20300</v>
      </c>
      <c r="J93" s="16">
        <f t="shared" si="153"/>
        <v>20300</v>
      </c>
      <c r="K93" s="49">
        <f t="shared" si="154"/>
        <v>-4325</v>
      </c>
      <c r="L93" s="16">
        <v>-4325</v>
      </c>
      <c r="M93" s="16"/>
      <c r="N93" s="16">
        <f t="shared" si="155"/>
        <v>0</v>
      </c>
      <c r="O93" s="49">
        <f t="shared" si="1"/>
        <v>90214</v>
      </c>
      <c r="P93" s="49">
        <f t="shared" si="2"/>
        <v>69914</v>
      </c>
      <c r="Q93" s="49">
        <f t="shared" si="3"/>
        <v>20300</v>
      </c>
      <c r="R93" s="71">
        <f t="shared" si="4"/>
        <v>20300</v>
      </c>
    </row>
    <row r="94" spans="1:18" ht="54.75" customHeight="1" x14ac:dyDescent="0.2">
      <c r="A94" s="12">
        <v>1014040</v>
      </c>
      <c r="B94" s="13">
        <v>4040</v>
      </c>
      <c r="C94" s="13" t="s">
        <v>228</v>
      </c>
      <c r="D94" s="2" t="s">
        <v>191</v>
      </c>
      <c r="E94" s="1" t="s">
        <v>188</v>
      </c>
      <c r="F94" s="68" t="s">
        <v>189</v>
      </c>
      <c r="G94" s="49">
        <f t="shared" si="152"/>
        <v>939065</v>
      </c>
      <c r="H94" s="16">
        <v>939065</v>
      </c>
      <c r="I94" s="16"/>
      <c r="J94" s="16">
        <f t="shared" si="153"/>
        <v>0</v>
      </c>
      <c r="K94" s="49">
        <f t="shared" si="154"/>
        <v>123819</v>
      </c>
      <c r="L94" s="16">
        <f>-5992+37200+92611</f>
        <v>123819</v>
      </c>
      <c r="M94" s="16"/>
      <c r="N94" s="16">
        <f t="shared" si="155"/>
        <v>0</v>
      </c>
      <c r="O94" s="49">
        <f t="shared" si="1"/>
        <v>1062884</v>
      </c>
      <c r="P94" s="49">
        <f t="shared" si="2"/>
        <v>1062884</v>
      </c>
      <c r="Q94" s="49">
        <f t="shared" si="3"/>
        <v>0</v>
      </c>
      <c r="R94" s="71">
        <f t="shared" si="4"/>
        <v>0</v>
      </c>
    </row>
    <row r="95" spans="1:18" ht="54.75" customHeight="1" x14ac:dyDescent="0.2">
      <c r="A95" s="12">
        <v>1014081</v>
      </c>
      <c r="B95" s="13">
        <v>4081</v>
      </c>
      <c r="C95" s="13" t="s">
        <v>229</v>
      </c>
      <c r="D95" s="2" t="s">
        <v>192</v>
      </c>
      <c r="E95" s="1" t="s">
        <v>188</v>
      </c>
      <c r="F95" s="68" t="s">
        <v>189</v>
      </c>
      <c r="G95" s="49">
        <f t="shared" si="152"/>
        <v>2981013</v>
      </c>
      <c r="H95" s="16">
        <v>1053623</v>
      </c>
      <c r="I95" s="16">
        <v>1927390</v>
      </c>
      <c r="J95" s="16">
        <f t="shared" si="153"/>
        <v>1927390</v>
      </c>
      <c r="K95" s="49">
        <f t="shared" si="154"/>
        <v>-165003</v>
      </c>
      <c r="L95" s="20">
        <f>17637-182640</f>
        <v>-165003</v>
      </c>
      <c r="M95" s="16"/>
      <c r="N95" s="16">
        <f t="shared" si="155"/>
        <v>0</v>
      </c>
      <c r="O95" s="49">
        <f t="shared" si="1"/>
        <v>2816010</v>
      </c>
      <c r="P95" s="49">
        <f t="shared" si="2"/>
        <v>888620</v>
      </c>
      <c r="Q95" s="49">
        <f t="shared" si="3"/>
        <v>1927390</v>
      </c>
      <c r="R95" s="71">
        <f t="shared" si="4"/>
        <v>1927390</v>
      </c>
    </row>
    <row r="96" spans="1:18" ht="57.75" customHeight="1" x14ac:dyDescent="0.2">
      <c r="A96" s="12" t="s">
        <v>81</v>
      </c>
      <c r="B96" s="13" t="s">
        <v>82</v>
      </c>
      <c r="C96" s="13" t="s">
        <v>83</v>
      </c>
      <c r="D96" s="2" t="s">
        <v>84</v>
      </c>
      <c r="E96" s="1" t="s">
        <v>188</v>
      </c>
      <c r="F96" s="68" t="s">
        <v>189</v>
      </c>
      <c r="G96" s="49">
        <f t="shared" si="152"/>
        <v>832550</v>
      </c>
      <c r="H96" s="16">
        <v>832550</v>
      </c>
      <c r="I96" s="16"/>
      <c r="J96" s="16">
        <f t="shared" si="153"/>
        <v>0</v>
      </c>
      <c r="K96" s="49">
        <f t="shared" si="154"/>
        <v>-84000</v>
      </c>
      <c r="L96" s="16">
        <v>-84000</v>
      </c>
      <c r="M96" s="16"/>
      <c r="N96" s="16">
        <f t="shared" si="155"/>
        <v>0</v>
      </c>
      <c r="O96" s="49">
        <f t="shared" si="1"/>
        <v>748550</v>
      </c>
      <c r="P96" s="49">
        <f t="shared" si="2"/>
        <v>748550</v>
      </c>
      <c r="Q96" s="49">
        <f t="shared" si="3"/>
        <v>0</v>
      </c>
      <c r="R96" s="71">
        <f t="shared" si="4"/>
        <v>0</v>
      </c>
    </row>
    <row r="97" spans="1:18" ht="57.75" customHeight="1" x14ac:dyDescent="0.2">
      <c r="A97" s="109">
        <v>1015062</v>
      </c>
      <c r="B97" s="110">
        <v>5062</v>
      </c>
      <c r="C97" s="117" t="s">
        <v>28</v>
      </c>
      <c r="D97" s="111" t="s">
        <v>85</v>
      </c>
      <c r="E97" s="40" t="s">
        <v>188</v>
      </c>
      <c r="F97" s="68" t="s">
        <v>189</v>
      </c>
      <c r="G97" s="49">
        <f t="shared" si="152"/>
        <v>30000</v>
      </c>
      <c r="H97" s="50">
        <v>30000</v>
      </c>
      <c r="I97" s="50"/>
      <c r="J97" s="50"/>
      <c r="K97" s="49">
        <f t="shared" si="154"/>
        <v>-1000</v>
      </c>
      <c r="L97" s="50">
        <v>-1000</v>
      </c>
      <c r="M97" s="50"/>
      <c r="N97" s="50"/>
      <c r="O97" s="49">
        <f t="shared" ref="O97" si="164">G97+K97</f>
        <v>29000</v>
      </c>
      <c r="P97" s="49">
        <f t="shared" ref="P97" si="165">H97+L97</f>
        <v>29000</v>
      </c>
      <c r="Q97" s="49">
        <f t="shared" ref="Q97" si="166">I97+M97</f>
        <v>0</v>
      </c>
      <c r="R97" s="71">
        <f t="shared" ref="R97" si="167">J97+N97</f>
        <v>0</v>
      </c>
    </row>
    <row r="98" spans="1:18" ht="55.5" customHeight="1" thickBot="1" x14ac:dyDescent="0.25">
      <c r="A98" s="109">
        <v>1015062</v>
      </c>
      <c r="B98" s="110">
        <v>5062</v>
      </c>
      <c r="C98" s="117" t="s">
        <v>28</v>
      </c>
      <c r="D98" s="111" t="s">
        <v>85</v>
      </c>
      <c r="E98" s="40" t="s">
        <v>276</v>
      </c>
      <c r="F98" s="118" t="s">
        <v>214</v>
      </c>
      <c r="G98" s="53">
        <f t="shared" si="152"/>
        <v>7284267</v>
      </c>
      <c r="H98" s="50">
        <v>6903358</v>
      </c>
      <c r="I98" s="50">
        <v>380909</v>
      </c>
      <c r="J98" s="50">
        <f t="shared" si="153"/>
        <v>380909</v>
      </c>
      <c r="K98" s="53">
        <f t="shared" si="154"/>
        <v>137924</v>
      </c>
      <c r="L98" s="50">
        <f>-45876+127000+56800</f>
        <v>137924</v>
      </c>
      <c r="M98" s="50"/>
      <c r="N98" s="50">
        <f t="shared" si="155"/>
        <v>0</v>
      </c>
      <c r="O98" s="53">
        <f t="shared" ref="O98" si="168">G98+K98</f>
        <v>7422191</v>
      </c>
      <c r="P98" s="53">
        <f t="shared" ref="P98" si="169">H98+L98</f>
        <v>7041282</v>
      </c>
      <c r="Q98" s="53">
        <f t="shared" ref="Q98" si="170">I98+M98</f>
        <v>380909</v>
      </c>
      <c r="R98" s="75">
        <f t="shared" ref="R98" si="171">J98+N98</f>
        <v>380909</v>
      </c>
    </row>
    <row r="99" spans="1:18" ht="39.6" customHeight="1" thickBot="1" x14ac:dyDescent="0.25">
      <c r="A99" s="121">
        <v>1500000</v>
      </c>
      <c r="B99" s="122" t="s">
        <v>13</v>
      </c>
      <c r="C99" s="122" t="s">
        <v>13</v>
      </c>
      <c r="D99" s="123" t="s">
        <v>230</v>
      </c>
      <c r="E99" s="124"/>
      <c r="F99" s="125"/>
      <c r="G99" s="126">
        <f>SUM(G100:G110)</f>
        <v>6423683</v>
      </c>
      <c r="H99" s="126">
        <f t="shared" ref="H99:R99" si="172">SUM(H100:H110)</f>
        <v>288880</v>
      </c>
      <c r="I99" s="126">
        <f t="shared" si="172"/>
        <v>6134803</v>
      </c>
      <c r="J99" s="126">
        <f t="shared" si="172"/>
        <v>6134803</v>
      </c>
      <c r="K99" s="126">
        <f>SUM(K100:K110)</f>
        <v>-392611</v>
      </c>
      <c r="L99" s="126">
        <f t="shared" si="172"/>
        <v>0</v>
      </c>
      <c r="M99" s="126">
        <f t="shared" si="172"/>
        <v>-392611</v>
      </c>
      <c r="N99" s="126">
        <f t="shared" si="172"/>
        <v>-392611</v>
      </c>
      <c r="O99" s="126">
        <f t="shared" si="172"/>
        <v>6031072</v>
      </c>
      <c r="P99" s="126">
        <f t="shared" si="172"/>
        <v>288880</v>
      </c>
      <c r="Q99" s="126">
        <f t="shared" si="172"/>
        <v>5742192</v>
      </c>
      <c r="R99" s="126">
        <f t="shared" si="172"/>
        <v>5742192</v>
      </c>
    </row>
    <row r="100" spans="1:18" ht="68.25" customHeight="1" thickBot="1" x14ac:dyDescent="0.25">
      <c r="A100" s="129">
        <v>1512010</v>
      </c>
      <c r="B100" s="130" t="s">
        <v>21</v>
      </c>
      <c r="C100" s="130" t="s">
        <v>22</v>
      </c>
      <c r="D100" s="131" t="s">
        <v>23</v>
      </c>
      <c r="E100" s="127" t="s">
        <v>109</v>
      </c>
      <c r="F100" s="132" t="s">
        <v>281</v>
      </c>
      <c r="G100" s="133">
        <f>H100+I100</f>
        <v>10000</v>
      </c>
      <c r="H100" s="128"/>
      <c r="I100" s="133">
        <v>10000</v>
      </c>
      <c r="J100" s="133">
        <f>I100</f>
        <v>10000</v>
      </c>
      <c r="K100" s="133">
        <f>L100+M100</f>
        <v>0</v>
      </c>
      <c r="L100" s="128"/>
      <c r="M100" s="133"/>
      <c r="N100" s="133">
        <f>M100</f>
        <v>0</v>
      </c>
      <c r="O100" s="133">
        <f>G100+K100</f>
        <v>10000</v>
      </c>
      <c r="P100" s="133">
        <f t="shared" ref="P100" si="173">H100+L100</f>
        <v>0</v>
      </c>
      <c r="Q100" s="133">
        <f t="shared" ref="Q100" si="174">I100+M100</f>
        <v>10000</v>
      </c>
      <c r="R100" s="134">
        <f t="shared" ref="R100" si="175">J100+N100</f>
        <v>10000</v>
      </c>
    </row>
    <row r="101" spans="1:18" ht="55.5" customHeight="1" x14ac:dyDescent="0.2">
      <c r="A101" s="153">
        <v>1514084</v>
      </c>
      <c r="B101" s="77">
        <v>4084</v>
      </c>
      <c r="C101" s="77" t="s">
        <v>229</v>
      </c>
      <c r="D101" s="78" t="s">
        <v>282</v>
      </c>
      <c r="E101" s="113" t="s">
        <v>283</v>
      </c>
      <c r="F101" s="132" t="s">
        <v>284</v>
      </c>
      <c r="G101" s="133">
        <f>H101+I101</f>
        <v>492611</v>
      </c>
      <c r="H101" s="154"/>
      <c r="I101" s="81">
        <v>492611</v>
      </c>
      <c r="J101" s="133">
        <f>I101</f>
        <v>492611</v>
      </c>
      <c r="K101" s="133">
        <f>L101+M101</f>
        <v>-492611</v>
      </c>
      <c r="L101" s="154"/>
      <c r="M101" s="81">
        <v>-492611</v>
      </c>
      <c r="N101" s="133">
        <f>M101</f>
        <v>-492611</v>
      </c>
      <c r="O101" s="133">
        <f>G101+K101</f>
        <v>0</v>
      </c>
      <c r="P101" s="133">
        <f t="shared" ref="P101" si="176">H101+L101</f>
        <v>0</v>
      </c>
      <c r="Q101" s="133">
        <f t="shared" ref="Q101" si="177">I101+M101</f>
        <v>0</v>
      </c>
      <c r="R101" s="134">
        <f t="shared" ref="R101" si="178">J101+N101</f>
        <v>0</v>
      </c>
    </row>
    <row r="102" spans="1:18" ht="41.25" customHeight="1" x14ac:dyDescent="0.2">
      <c r="A102" s="42">
        <v>1516017</v>
      </c>
      <c r="B102" s="46">
        <v>6017</v>
      </c>
      <c r="C102" s="47" t="s">
        <v>29</v>
      </c>
      <c r="D102" s="48" t="s">
        <v>123</v>
      </c>
      <c r="E102" s="26" t="s">
        <v>194</v>
      </c>
      <c r="F102" s="26" t="s">
        <v>195</v>
      </c>
      <c r="G102" s="49">
        <f>H102+I102</f>
        <v>275000</v>
      </c>
      <c r="H102" s="16">
        <v>86000</v>
      </c>
      <c r="I102" s="16">
        <v>189000</v>
      </c>
      <c r="J102" s="16">
        <f>I102</f>
        <v>189000</v>
      </c>
      <c r="K102" s="49">
        <f>L102+M102</f>
        <v>0</v>
      </c>
      <c r="L102" s="16"/>
      <c r="M102" s="16"/>
      <c r="N102" s="16">
        <f>M102</f>
        <v>0</v>
      </c>
      <c r="O102" s="49">
        <f>G102+K102</f>
        <v>275000</v>
      </c>
      <c r="P102" s="49">
        <f t="shared" ref="P102" si="179">H102+L102</f>
        <v>86000</v>
      </c>
      <c r="Q102" s="49">
        <f t="shared" ref="Q102" si="180">I102+M102</f>
        <v>189000</v>
      </c>
      <c r="R102" s="71">
        <f t="shared" ref="R102" si="181">J102+N102</f>
        <v>189000</v>
      </c>
    </row>
    <row r="103" spans="1:18" ht="54.75" customHeight="1" x14ac:dyDescent="0.2">
      <c r="A103" s="42">
        <v>1516017</v>
      </c>
      <c r="B103" s="46">
        <v>6017</v>
      </c>
      <c r="C103" s="47" t="s">
        <v>29</v>
      </c>
      <c r="D103" s="48" t="s">
        <v>123</v>
      </c>
      <c r="E103" s="26" t="s">
        <v>252</v>
      </c>
      <c r="F103" s="15" t="s">
        <v>272</v>
      </c>
      <c r="G103" s="49">
        <f>H103+I103</f>
        <v>1108826</v>
      </c>
      <c r="H103" s="16"/>
      <c r="I103" s="16">
        <v>1108826</v>
      </c>
      <c r="J103" s="16">
        <f>I103</f>
        <v>1108826</v>
      </c>
      <c r="K103" s="49">
        <f>L103+M103</f>
        <v>100000</v>
      </c>
      <c r="L103" s="16"/>
      <c r="M103" s="16">
        <v>100000</v>
      </c>
      <c r="N103" s="16">
        <f>M103</f>
        <v>100000</v>
      </c>
      <c r="O103" s="49">
        <f t="shared" ref="O103" si="182">G103+K103</f>
        <v>1208826</v>
      </c>
      <c r="P103" s="49">
        <f t="shared" ref="P103" si="183">H103+L103</f>
        <v>0</v>
      </c>
      <c r="Q103" s="49">
        <f t="shared" ref="Q103" si="184">I103+M103</f>
        <v>1208826</v>
      </c>
      <c r="R103" s="71">
        <f t="shared" ref="R103" si="185">J103+N103</f>
        <v>1208826</v>
      </c>
    </row>
    <row r="104" spans="1:18" ht="39.75" customHeight="1" x14ac:dyDescent="0.2">
      <c r="A104" s="42">
        <v>1516017</v>
      </c>
      <c r="B104" s="46">
        <v>6017</v>
      </c>
      <c r="C104" s="47" t="s">
        <v>29</v>
      </c>
      <c r="D104" s="48" t="s">
        <v>123</v>
      </c>
      <c r="E104" s="15" t="s">
        <v>167</v>
      </c>
      <c r="F104" s="61" t="s">
        <v>168</v>
      </c>
      <c r="G104" s="49">
        <f t="shared" ref="G104:G110" si="186">H104+I104</f>
        <v>202880</v>
      </c>
      <c r="H104" s="16">
        <v>202880</v>
      </c>
      <c r="I104" s="16"/>
      <c r="J104" s="16"/>
      <c r="K104" s="49">
        <f t="shared" ref="K104:K110" si="187">L104+M104</f>
        <v>0</v>
      </c>
      <c r="L104" s="16"/>
      <c r="M104" s="16"/>
      <c r="N104" s="16"/>
      <c r="O104" s="49">
        <f t="shared" ref="O104:O107" si="188">G104+K104</f>
        <v>202880</v>
      </c>
      <c r="P104" s="49">
        <f t="shared" ref="P104:P107" si="189">H104+L104</f>
        <v>202880</v>
      </c>
      <c r="Q104" s="49">
        <f t="shared" ref="Q104:Q107" si="190">I104+M104</f>
        <v>0</v>
      </c>
      <c r="R104" s="71">
        <f t="shared" ref="R104:R107" si="191">J104+N104</f>
        <v>0</v>
      </c>
    </row>
    <row r="105" spans="1:18" ht="114" customHeight="1" x14ac:dyDescent="0.2">
      <c r="A105" s="42">
        <v>1516089</v>
      </c>
      <c r="B105" s="46">
        <v>6089</v>
      </c>
      <c r="C105" s="47" t="s">
        <v>101</v>
      </c>
      <c r="D105" s="48" t="s">
        <v>295</v>
      </c>
      <c r="E105" s="26" t="s">
        <v>194</v>
      </c>
      <c r="F105" s="26" t="s">
        <v>296</v>
      </c>
      <c r="G105" s="49">
        <f t="shared" si="186"/>
        <v>2407573</v>
      </c>
      <c r="H105" s="16"/>
      <c r="I105" s="16">
        <v>2407573</v>
      </c>
      <c r="J105" s="16">
        <f t="shared" ref="J105:J110" si="192">I105</f>
        <v>2407573</v>
      </c>
      <c r="K105" s="49">
        <f t="shared" si="187"/>
        <v>0</v>
      </c>
      <c r="L105" s="16"/>
      <c r="M105" s="16"/>
      <c r="N105" s="16">
        <f t="shared" ref="N105:N110" si="193">M105</f>
        <v>0</v>
      </c>
      <c r="O105" s="49">
        <f t="shared" ref="O105:R106" si="194">G105+K105</f>
        <v>2407573</v>
      </c>
      <c r="P105" s="49">
        <f t="shared" si="194"/>
        <v>0</v>
      </c>
      <c r="Q105" s="49">
        <f t="shared" si="194"/>
        <v>2407573</v>
      </c>
      <c r="R105" s="71">
        <f t="shared" si="194"/>
        <v>2407573</v>
      </c>
    </row>
    <row r="106" spans="1:18" ht="37.5" customHeight="1" x14ac:dyDescent="0.2">
      <c r="A106" s="42">
        <v>1516091</v>
      </c>
      <c r="B106" s="46">
        <v>6091</v>
      </c>
      <c r="C106" s="47" t="s">
        <v>37</v>
      </c>
      <c r="D106" s="51" t="s">
        <v>269</v>
      </c>
      <c r="E106" s="15" t="s">
        <v>167</v>
      </c>
      <c r="F106" s="61" t="s">
        <v>168</v>
      </c>
      <c r="G106" s="49">
        <f t="shared" si="186"/>
        <v>900000</v>
      </c>
      <c r="H106" s="16"/>
      <c r="I106" s="16">
        <v>900000</v>
      </c>
      <c r="J106" s="16">
        <f t="shared" si="192"/>
        <v>900000</v>
      </c>
      <c r="K106" s="49">
        <f t="shared" si="187"/>
        <v>0</v>
      </c>
      <c r="L106" s="16"/>
      <c r="M106" s="16"/>
      <c r="N106" s="16">
        <f t="shared" si="193"/>
        <v>0</v>
      </c>
      <c r="O106" s="49">
        <f t="shared" si="194"/>
        <v>900000</v>
      </c>
      <c r="P106" s="49">
        <f t="shared" si="194"/>
        <v>0</v>
      </c>
      <c r="Q106" s="49">
        <f t="shared" si="194"/>
        <v>900000</v>
      </c>
      <c r="R106" s="71">
        <f t="shared" si="194"/>
        <v>900000</v>
      </c>
    </row>
    <row r="107" spans="1:18" ht="37.5" customHeight="1" x14ac:dyDescent="0.2">
      <c r="A107" s="42">
        <v>1517220</v>
      </c>
      <c r="B107" s="3">
        <v>7220</v>
      </c>
      <c r="C107" s="5" t="s">
        <v>104</v>
      </c>
      <c r="D107" s="4" t="s">
        <v>105</v>
      </c>
      <c r="E107" s="54" t="s">
        <v>167</v>
      </c>
      <c r="F107" s="61" t="s">
        <v>168</v>
      </c>
      <c r="G107" s="49">
        <f t="shared" si="186"/>
        <v>164213</v>
      </c>
      <c r="H107" s="16"/>
      <c r="I107" s="16">
        <v>164213</v>
      </c>
      <c r="J107" s="16">
        <f t="shared" si="192"/>
        <v>164213</v>
      </c>
      <c r="K107" s="49">
        <f t="shared" si="187"/>
        <v>0</v>
      </c>
      <c r="L107" s="16"/>
      <c r="M107" s="16"/>
      <c r="N107" s="16">
        <f t="shared" si="193"/>
        <v>0</v>
      </c>
      <c r="O107" s="49">
        <f t="shared" si="188"/>
        <v>164213</v>
      </c>
      <c r="P107" s="49">
        <f t="shared" si="189"/>
        <v>0</v>
      </c>
      <c r="Q107" s="49">
        <f t="shared" si="190"/>
        <v>164213</v>
      </c>
      <c r="R107" s="71">
        <f t="shared" si="191"/>
        <v>164213</v>
      </c>
    </row>
    <row r="108" spans="1:18" ht="37.5" customHeight="1" x14ac:dyDescent="0.2">
      <c r="A108" s="42">
        <v>1517330</v>
      </c>
      <c r="B108" s="3">
        <v>7330</v>
      </c>
      <c r="C108" s="3" t="s">
        <v>270</v>
      </c>
      <c r="D108" s="44" t="s">
        <v>271</v>
      </c>
      <c r="E108" s="54" t="s">
        <v>167</v>
      </c>
      <c r="F108" s="61" t="s">
        <v>168</v>
      </c>
      <c r="G108" s="49">
        <f t="shared" si="186"/>
        <v>11180</v>
      </c>
      <c r="H108" s="16"/>
      <c r="I108" s="16">
        <v>11180</v>
      </c>
      <c r="J108" s="16">
        <f t="shared" si="192"/>
        <v>11180</v>
      </c>
      <c r="K108" s="49">
        <f t="shared" si="187"/>
        <v>0</v>
      </c>
      <c r="L108" s="16"/>
      <c r="M108" s="16"/>
      <c r="N108" s="16">
        <f t="shared" si="193"/>
        <v>0</v>
      </c>
      <c r="O108" s="49">
        <f t="shared" ref="O108:O109" si="195">G108+K108</f>
        <v>11180</v>
      </c>
      <c r="P108" s="49">
        <f t="shared" ref="P108:P109" si="196">H108+L108</f>
        <v>0</v>
      </c>
      <c r="Q108" s="49">
        <f t="shared" ref="Q108:Q109" si="197">I108+M108</f>
        <v>11180</v>
      </c>
      <c r="R108" s="71">
        <f t="shared" ref="R108:R109" si="198">J108+N108</f>
        <v>11180</v>
      </c>
    </row>
    <row r="109" spans="1:18" ht="46.5" customHeight="1" thickBot="1" x14ac:dyDescent="0.25">
      <c r="A109" s="135">
        <v>1517330</v>
      </c>
      <c r="B109" s="136">
        <v>7330</v>
      </c>
      <c r="C109" s="136" t="s">
        <v>270</v>
      </c>
      <c r="D109" s="137" t="s">
        <v>271</v>
      </c>
      <c r="E109" s="138" t="s">
        <v>194</v>
      </c>
      <c r="F109" s="139" t="s">
        <v>195</v>
      </c>
      <c r="G109" s="140">
        <f t="shared" si="186"/>
        <v>771400</v>
      </c>
      <c r="H109" s="141"/>
      <c r="I109" s="141">
        <v>771400</v>
      </c>
      <c r="J109" s="141">
        <f t="shared" si="192"/>
        <v>771400</v>
      </c>
      <c r="K109" s="140">
        <f t="shared" si="187"/>
        <v>0</v>
      </c>
      <c r="L109" s="141"/>
      <c r="M109" s="141"/>
      <c r="N109" s="141">
        <f t="shared" si="193"/>
        <v>0</v>
      </c>
      <c r="O109" s="140">
        <f t="shared" si="195"/>
        <v>771400</v>
      </c>
      <c r="P109" s="140">
        <f t="shared" si="196"/>
        <v>0</v>
      </c>
      <c r="Q109" s="140">
        <f t="shared" si="197"/>
        <v>771400</v>
      </c>
      <c r="R109" s="142">
        <f t="shared" si="198"/>
        <v>771400</v>
      </c>
    </row>
    <row r="110" spans="1:18" ht="51" customHeight="1" thickBot="1" x14ac:dyDescent="0.25">
      <c r="A110" s="155">
        <v>1517350</v>
      </c>
      <c r="B110" s="156">
        <v>7350</v>
      </c>
      <c r="C110" s="136" t="s">
        <v>270</v>
      </c>
      <c r="D110" s="157" t="s">
        <v>285</v>
      </c>
      <c r="E110" s="54" t="s">
        <v>167</v>
      </c>
      <c r="F110" s="61" t="s">
        <v>168</v>
      </c>
      <c r="G110" s="140">
        <f t="shared" si="186"/>
        <v>80000</v>
      </c>
      <c r="H110" s="158"/>
      <c r="I110" s="158">
        <v>80000</v>
      </c>
      <c r="J110" s="141">
        <f t="shared" si="192"/>
        <v>80000</v>
      </c>
      <c r="K110" s="140">
        <f t="shared" si="187"/>
        <v>0</v>
      </c>
      <c r="L110" s="158"/>
      <c r="M110" s="158"/>
      <c r="N110" s="141">
        <f t="shared" si="193"/>
        <v>0</v>
      </c>
      <c r="O110" s="140">
        <f t="shared" ref="O110" si="199">G110+K110</f>
        <v>80000</v>
      </c>
      <c r="P110" s="140">
        <f t="shared" ref="P110" si="200">H110+L110</f>
        <v>0</v>
      </c>
      <c r="Q110" s="140">
        <f t="shared" ref="Q110" si="201">I110+M110</f>
        <v>80000</v>
      </c>
      <c r="R110" s="142">
        <f t="shared" ref="R110" si="202">J110+N110</f>
        <v>80000</v>
      </c>
    </row>
    <row r="111" spans="1:18" s="8" customFormat="1" ht="21" customHeight="1" thickBot="1" x14ac:dyDescent="0.25">
      <c r="A111" s="146" t="s">
        <v>87</v>
      </c>
      <c r="B111" s="147" t="s">
        <v>87</v>
      </c>
      <c r="C111" s="147" t="s">
        <v>87</v>
      </c>
      <c r="D111" s="148" t="s">
        <v>86</v>
      </c>
      <c r="E111" s="149" t="s">
        <v>87</v>
      </c>
      <c r="F111" s="150" t="s">
        <v>87</v>
      </c>
      <c r="G111" s="151">
        <f t="shared" ref="G111:R111" si="203">G14+G56+G81+G89+G99</f>
        <v>142135235.82999998</v>
      </c>
      <c r="H111" s="151">
        <f t="shared" si="203"/>
        <v>106788980</v>
      </c>
      <c r="I111" s="151">
        <f t="shared" si="203"/>
        <v>35346255.829999998</v>
      </c>
      <c r="J111" s="151">
        <f t="shared" si="203"/>
        <v>29045731</v>
      </c>
      <c r="K111" s="151">
        <f t="shared" si="203"/>
        <v>-728370</v>
      </c>
      <c r="L111" s="151">
        <f t="shared" si="203"/>
        <v>655622</v>
      </c>
      <c r="M111" s="151">
        <f t="shared" si="203"/>
        <v>-1383992</v>
      </c>
      <c r="N111" s="151">
        <f t="shared" si="203"/>
        <v>-1383992</v>
      </c>
      <c r="O111" s="151">
        <f t="shared" si="203"/>
        <v>141406865.82999998</v>
      </c>
      <c r="P111" s="151">
        <f t="shared" si="203"/>
        <v>107444602</v>
      </c>
      <c r="Q111" s="151">
        <f t="shared" si="203"/>
        <v>33962263.829999998</v>
      </c>
      <c r="R111" s="152">
        <f t="shared" si="203"/>
        <v>27661739</v>
      </c>
    </row>
    <row r="114" spans="1:10" ht="18.75" x14ac:dyDescent="0.3">
      <c r="A114" s="162" t="s">
        <v>126</v>
      </c>
      <c r="B114" s="162"/>
      <c r="C114" s="162"/>
      <c r="D114" s="162"/>
      <c r="E114" s="162"/>
      <c r="F114" s="162"/>
      <c r="G114" s="162"/>
      <c r="H114" s="162"/>
      <c r="I114" s="162"/>
      <c r="J114" s="162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14:J114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2025-11-21T10:45:25Z</cp:lastPrinted>
  <dcterms:created xsi:type="dcterms:W3CDTF">2020-12-27T11:48:45Z</dcterms:created>
  <dcterms:modified xsi:type="dcterms:W3CDTF">2025-11-21T10:45:26Z</dcterms:modified>
</cp:coreProperties>
</file>